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descript mur sol" sheetId="1" r:id="rId1"/>
    <sheet name="cout placo " sheetId="2" r:id="rId2"/>
    <sheet name="récap fournitures" sheetId="3" r:id="rId3"/>
    <sheet name="coût autre" sheetId="4" r:id="rId4"/>
    <sheet name="récap total" sheetId="5" r:id="rId5"/>
  </sheets>
  <calcPr calcId="145621"/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2" i="5"/>
  <c r="E3" i="5"/>
  <c r="E4" i="5"/>
  <c r="E5" i="5"/>
  <c r="E6" i="5"/>
  <c r="E7" i="5"/>
  <c r="E8" i="5"/>
  <c r="E2" i="5"/>
  <c r="M11" i="2" l="1"/>
  <c r="M4" i="2"/>
  <c r="B8" i="5" l="1"/>
  <c r="C8" i="5"/>
  <c r="D7" i="5"/>
  <c r="D6" i="5"/>
  <c r="D5" i="5"/>
  <c r="D4" i="5"/>
  <c r="D3" i="5"/>
  <c r="D2" i="5"/>
  <c r="B14" i="2"/>
  <c r="D14" i="2"/>
  <c r="B22" i="4"/>
  <c r="D22" i="4"/>
  <c r="D21" i="4"/>
  <c r="D20" i="4"/>
  <c r="B17" i="4"/>
  <c r="B8" i="4"/>
  <c r="D17" i="4"/>
  <c r="D15" i="4"/>
  <c r="D13" i="4"/>
  <c r="D11" i="4"/>
  <c r="D18" i="3"/>
  <c r="D8" i="4"/>
  <c r="D7" i="4"/>
  <c r="D23" i="3"/>
  <c r="D6" i="4"/>
  <c r="D5" i="4"/>
  <c r="D4" i="4"/>
  <c r="I21" i="3"/>
  <c r="G25" i="3" s="1"/>
  <c r="I17" i="3"/>
  <c r="I16" i="3"/>
  <c r="I15" i="3"/>
  <c r="I14" i="3"/>
  <c r="I13" i="3"/>
  <c r="I12" i="3"/>
  <c r="I11" i="3"/>
  <c r="I10" i="3"/>
  <c r="I9" i="3"/>
  <c r="I8" i="3"/>
  <c r="I7" i="3"/>
  <c r="I5" i="3"/>
  <c r="I6" i="3"/>
  <c r="I4" i="3"/>
  <c r="I3" i="3"/>
  <c r="D24" i="3"/>
  <c r="D22" i="3"/>
  <c r="D20" i="3"/>
  <c r="D21" i="3"/>
  <c r="D19" i="3"/>
  <c r="D17" i="3"/>
  <c r="B25" i="3" s="1"/>
  <c r="D16" i="3"/>
  <c r="D12" i="3"/>
  <c r="B13" i="3" s="1"/>
  <c r="D5" i="3"/>
  <c r="D8" i="3"/>
  <c r="D7" i="3"/>
  <c r="D6" i="3"/>
  <c r="D4" i="3"/>
  <c r="D3" i="3"/>
  <c r="D8" i="5" l="1"/>
  <c r="G18" i="3"/>
  <c r="B9" i="3"/>
  <c r="I27" i="3" l="1"/>
  <c r="N11" i="2" l="1"/>
  <c r="H11" i="2"/>
  <c r="E11" i="2"/>
  <c r="B11" i="2"/>
  <c r="J11" i="2"/>
  <c r="J5" i="2"/>
  <c r="J6" i="2"/>
  <c r="J7" i="2"/>
  <c r="J8" i="2"/>
  <c r="J9" i="2"/>
  <c r="J10" i="2"/>
  <c r="J4" i="2"/>
  <c r="H5" i="2"/>
  <c r="H6" i="2"/>
  <c r="H7" i="2"/>
  <c r="H8" i="2"/>
  <c r="H9" i="2"/>
  <c r="H10" i="2"/>
  <c r="H4" i="2"/>
  <c r="M8" i="2" l="1"/>
  <c r="M9" i="2"/>
  <c r="M10" i="2"/>
  <c r="M7" i="2"/>
  <c r="K28" i="1"/>
  <c r="G11" i="2"/>
  <c r="D11" i="2"/>
  <c r="G5" i="2"/>
  <c r="G6" i="2"/>
  <c r="G7" i="2"/>
  <c r="G8" i="2"/>
  <c r="G9" i="2"/>
  <c r="G10" i="2"/>
  <c r="G4" i="2"/>
  <c r="D5" i="2"/>
  <c r="D6" i="2"/>
  <c r="D7" i="2"/>
  <c r="D8" i="2"/>
  <c r="D9" i="2"/>
  <c r="D10" i="2"/>
  <c r="D4" i="2"/>
  <c r="K22" i="1" l="1"/>
  <c r="K21" i="1"/>
  <c r="K20" i="1"/>
  <c r="K19" i="1"/>
  <c r="K18" i="1"/>
  <c r="K17" i="1"/>
  <c r="K16" i="1"/>
  <c r="B10" i="1"/>
  <c r="K10" i="1"/>
  <c r="L10" i="1"/>
  <c r="J9" i="1"/>
  <c r="J7" i="1"/>
  <c r="J10" i="1" s="1"/>
  <c r="I13" i="1" s="1"/>
  <c r="I14" i="1" s="1"/>
  <c r="J8" i="1"/>
  <c r="J6" i="1"/>
  <c r="L6" i="1"/>
  <c r="L7" i="1"/>
  <c r="L8" i="1"/>
  <c r="J4" i="1"/>
  <c r="J3" i="1"/>
  <c r="K5" i="1"/>
  <c r="K6" i="1"/>
  <c r="K7" i="1"/>
  <c r="K8" i="1"/>
  <c r="K9" i="1"/>
  <c r="L3" i="1"/>
  <c r="C4" i="1"/>
  <c r="G4" i="1" s="1"/>
  <c r="H4" i="1" s="1"/>
  <c r="B4" i="1"/>
  <c r="I4" i="1" s="1"/>
  <c r="I5" i="1"/>
  <c r="I6" i="1"/>
  <c r="I7" i="1"/>
  <c r="I8" i="1"/>
  <c r="I9" i="1"/>
  <c r="G5" i="1"/>
  <c r="H5" i="1" s="1"/>
  <c r="G6" i="1"/>
  <c r="H6" i="1" s="1"/>
  <c r="G7" i="1"/>
  <c r="H7" i="1" s="1"/>
  <c r="G8" i="1"/>
  <c r="H8" i="1" s="1"/>
  <c r="G9" i="1"/>
  <c r="H9" i="1" s="1"/>
  <c r="E5" i="1"/>
  <c r="E6" i="1"/>
  <c r="F6" i="1" s="1"/>
  <c r="E7" i="1"/>
  <c r="E8" i="1"/>
  <c r="F8" i="1" s="1"/>
  <c r="E9" i="1"/>
  <c r="F9" i="1" s="1"/>
  <c r="F5" i="1"/>
  <c r="F7" i="1"/>
  <c r="I3" i="1"/>
  <c r="H3" i="1"/>
  <c r="G3" i="1"/>
  <c r="F3" i="1"/>
  <c r="E3" i="1"/>
  <c r="E4" i="1" l="1"/>
  <c r="F4" i="1" s="1"/>
</calcChain>
</file>

<file path=xl/sharedStrings.xml><?xml version="1.0" encoding="utf-8"?>
<sst xmlns="http://schemas.openxmlformats.org/spreadsheetml/2006/main" count="160" uniqueCount="119">
  <si>
    <t>L</t>
  </si>
  <si>
    <t>H</t>
  </si>
  <si>
    <t>l</t>
  </si>
  <si>
    <t>L1</t>
  </si>
  <si>
    <t>L2</t>
  </si>
  <si>
    <t>l2</t>
  </si>
  <si>
    <t>Cuisine</t>
  </si>
  <si>
    <t>Couloir bas</t>
  </si>
  <si>
    <t>SDB</t>
  </si>
  <si>
    <t>Chambre 1</t>
  </si>
  <si>
    <t>Chambre 2</t>
  </si>
  <si>
    <t>Chambre 3</t>
  </si>
  <si>
    <t>Couloir étage</t>
  </si>
  <si>
    <t>Murs m2</t>
  </si>
  <si>
    <t>mur</t>
  </si>
  <si>
    <t>plafond</t>
  </si>
  <si>
    <t>sol</t>
  </si>
  <si>
    <t>Plafond/sol m2</t>
  </si>
  <si>
    <t>Remarque</t>
  </si>
  <si>
    <t>a faire en m2 (placo +impres)</t>
  </si>
  <si>
    <t>à faire</t>
  </si>
  <si>
    <t>l1</t>
  </si>
  <si>
    <t>moins cage escalier pour le sol</t>
  </si>
  <si>
    <t>dalle béton 6m2x0,10 soit 0,6 m3</t>
  </si>
  <si>
    <t>Total</t>
  </si>
  <si>
    <t>Total sup placo</t>
  </si>
  <si>
    <t>Estim juste (2,88m2)</t>
  </si>
  <si>
    <t>Marge découpe 15%</t>
  </si>
  <si>
    <t>BA13 normal</t>
  </si>
  <si>
    <t>Hydrofuge</t>
  </si>
  <si>
    <t>Coût</t>
  </si>
  <si>
    <t>U</t>
  </si>
  <si>
    <t>TOTAL</t>
  </si>
  <si>
    <t>Coût matériaux placo</t>
  </si>
  <si>
    <t>Sous-total</t>
  </si>
  <si>
    <t>Enduit prêt (15Kg)</t>
  </si>
  <si>
    <t>MAP (25 Kg)</t>
  </si>
  <si>
    <t>Calicot fibre 50mmx50m</t>
  </si>
  <si>
    <t>Peinture</t>
  </si>
  <si>
    <t>pot 10 L</t>
  </si>
  <si>
    <t xml:space="preserve">Pose placo </t>
  </si>
  <si>
    <t>m2</t>
  </si>
  <si>
    <t>CU</t>
  </si>
  <si>
    <t>montant</t>
  </si>
  <si>
    <t>SDB (hydrof)</t>
  </si>
  <si>
    <t>Revêtement de sol</t>
  </si>
  <si>
    <t>Revêt + sous-couche</t>
  </si>
  <si>
    <t>1 couche d'impression</t>
  </si>
  <si>
    <t>PLACO</t>
  </si>
  <si>
    <t>BA13 classique</t>
  </si>
  <si>
    <t>BA13 Hydro</t>
  </si>
  <si>
    <t>Map</t>
  </si>
  <si>
    <t>Calicot</t>
  </si>
  <si>
    <t>PU</t>
  </si>
  <si>
    <t>Q</t>
  </si>
  <si>
    <t>Montant</t>
  </si>
  <si>
    <t>Enduit (15Kg prêt à l'emploi)</t>
  </si>
  <si>
    <t>Peinture (10l)</t>
  </si>
  <si>
    <t>REVETEMENT DE SOL</t>
  </si>
  <si>
    <t>Révêtement + sous-couche</t>
  </si>
  <si>
    <t>PLOMBERIE SANATAIRE</t>
  </si>
  <si>
    <t>Plan de W L 1,80m</t>
  </si>
  <si>
    <t>Crédence stratifié (3m x0,65)</t>
  </si>
  <si>
    <t>Plaque cuisson 4 feux (total 5000w)</t>
  </si>
  <si>
    <t>Meuble bas 0,80</t>
  </si>
  <si>
    <t>Meuble bas 1,20</t>
  </si>
  <si>
    <t>Extracteur</t>
  </si>
  <si>
    <t>Alimentation eau + raccord + évacuation</t>
  </si>
  <si>
    <t>ELECTRICITE</t>
  </si>
  <si>
    <t>Tableau précablé 8 modules</t>
  </si>
  <si>
    <t>Tableau précablé 13 modules</t>
  </si>
  <si>
    <t>Couronnes cable 2,5</t>
  </si>
  <si>
    <t>Couronnes cable 1,5</t>
  </si>
  <si>
    <t>Cable alimentation en 6</t>
  </si>
  <si>
    <t>Moulure (32x12)</t>
  </si>
  <si>
    <t>Prise legrand</t>
  </si>
  <si>
    <t>Interrupteur Legrand</t>
  </si>
  <si>
    <t>Convecteur électrique 2000W</t>
  </si>
  <si>
    <t>Convecteur électrique 1500w</t>
  </si>
  <si>
    <t>Convecteur électrique 1000w</t>
  </si>
  <si>
    <t>Réglette éclairage cuisine</t>
  </si>
  <si>
    <t>Réglette étance SDB</t>
  </si>
  <si>
    <t>Point lumineux chambres</t>
  </si>
  <si>
    <t>Hublot couloir</t>
  </si>
  <si>
    <t>DIVERS</t>
  </si>
  <si>
    <t>Bloc porte couloir l 83</t>
  </si>
  <si>
    <t>Visserie et quincaillerie</t>
  </si>
  <si>
    <t>Colle et droguerie</t>
  </si>
  <si>
    <t>TOTAL FOURNITURES</t>
  </si>
  <si>
    <t>Coût main d'ouvre en journée homme</t>
  </si>
  <si>
    <t>Déplacement et pose évier</t>
  </si>
  <si>
    <t>Pose et fixation des éléments (plan de W, meubles</t>
  </si>
  <si>
    <t>Pose crémone</t>
  </si>
  <si>
    <t>Bac à laver</t>
  </si>
  <si>
    <t>AMENAGEMENT CUISINE et SDB</t>
  </si>
  <si>
    <t>Pose bac technique SDB</t>
  </si>
  <si>
    <t xml:space="preserve"> Electricité cuisine:  4 prises+bloc prise, éclairage</t>
  </si>
  <si>
    <t>Four posable 40l 2100 W</t>
  </si>
  <si>
    <t>Béton</t>
  </si>
  <si>
    <t>tabl fusible, alimentation extracteur, four, plaque</t>
  </si>
  <si>
    <t>Alime chauffeau, alime et pose prises, éclairage,</t>
  </si>
  <si>
    <t>chauffage</t>
  </si>
  <si>
    <t>Etage: branchement tableau fusibles 2 prises +</t>
  </si>
  <si>
    <t>chauffage et éclairage 3 chambres et  éclairage couloir</t>
  </si>
  <si>
    <t>AUTRE</t>
  </si>
  <si>
    <t>Pose bloc porte couloir</t>
  </si>
  <si>
    <t>Dalle béton couloir du bas</t>
  </si>
  <si>
    <t xml:space="preserve">M Oeuve </t>
  </si>
  <si>
    <t>POSTES</t>
  </si>
  <si>
    <t>M Œuvre</t>
  </si>
  <si>
    <t>Fourn</t>
  </si>
  <si>
    <t>Pose placo et joints</t>
  </si>
  <si>
    <t>Cuisine et SDB</t>
  </si>
  <si>
    <t>Electricité</t>
  </si>
  <si>
    <t>Bloc porte et dalle béton</t>
  </si>
  <si>
    <t>Fourn HT</t>
  </si>
  <si>
    <t>TOTAL HT</t>
  </si>
  <si>
    <t>TVA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</si>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</sst>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/>
    <xf numFmtId="0" fontId="0" fillId="2" borderId="0" xfId="0" applyFill="1"/>
    <xf numFmtId="2" fontId="0" fillId="2" borderId="1" xfId="0" applyNumberFormat="1" applyFill="1" applyBorder="1"/>
    <xf numFmtId="0" fontId="2" fillId="0" borderId="1" xfId="0" applyFont="1" applyFill="1" applyBorder="1"/>
    <xf numFmtId="2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/>
    <xf numFmtId="0" fontId="1" fillId="0" borderId="3" xfId="0" applyFont="1" applyBorder="1"/>
    <xf numFmtId="2" fontId="1" fillId="0" borderId="4" xfId="0" applyNumberFormat="1" applyFont="1" applyBorder="1"/>
    <xf numFmtId="2" fontId="1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Border="1"/>
    <xf numFmtId="0" fontId="0" fillId="0" borderId="6" xfId="0" applyFill="1" applyBorder="1"/>
    <xf numFmtId="164" fontId="0" fillId="0" borderId="0" xfId="0" applyNumberFormat="1"/>
    <xf numFmtId="4" fontId="0" fillId="0" borderId="0" xfId="0" applyNumberFormat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164" fontId="4" fillId="0" borderId="22" xfId="0" applyNumberFormat="1" applyFont="1" applyBorder="1"/>
    <xf numFmtId="0" fontId="0" fillId="0" borderId="21" xfId="0" applyBorder="1"/>
    <xf numFmtId="0" fontId="4" fillId="0" borderId="23" xfId="0" applyFont="1" applyBorder="1"/>
    <xf numFmtId="0" fontId="0" fillId="0" borderId="15" xfId="0" applyBorder="1"/>
    <xf numFmtId="164" fontId="3" fillId="0" borderId="15" xfId="0" applyNumberFormat="1" applyFont="1" applyBorder="1" applyAlignment="1"/>
    <xf numFmtId="164" fontId="3" fillId="0" borderId="16" xfId="0" applyNumberFormat="1" applyFont="1" applyBorder="1" applyAlignment="1"/>
    <xf numFmtId="164" fontId="0" fillId="0" borderId="1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3" xfId="0" applyNumberFormat="1" applyBorder="1"/>
    <xf numFmtId="0" fontId="1" fillId="0" borderId="14" xfId="0" applyFont="1" applyBorder="1"/>
    <xf numFmtId="164" fontId="1" fillId="0" borderId="15" xfId="0" applyNumberFormat="1" applyFon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7" xfId="0" applyNumberFormat="1" applyBorder="1"/>
    <xf numFmtId="164" fontId="1" fillId="0" borderId="25" xfId="0" applyNumberFormat="1" applyFont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20" sqref="E20"/>
    </sheetView>
  </sheetViews>
  <sheetFormatPr baseColWidth="10" defaultColWidth="9.140625" defaultRowHeight="15" x14ac:dyDescent="0.25"/>
  <cols>
    <col min="1" max="1" width="13.7109375" customWidth="1"/>
    <col min="11" max="11" width="9.140625" customWidth="1"/>
    <col min="13" max="13" width="30" customWidth="1"/>
  </cols>
  <sheetData>
    <row r="1" spans="1:13" x14ac:dyDescent="0.25">
      <c r="A1" s="3"/>
      <c r="B1" s="3"/>
      <c r="C1" s="3"/>
      <c r="D1" s="3"/>
      <c r="E1" s="43" t="s">
        <v>13</v>
      </c>
      <c r="F1" s="43"/>
      <c r="G1" s="43"/>
      <c r="H1" s="43"/>
      <c r="I1" s="46" t="s">
        <v>17</v>
      </c>
      <c r="J1" s="43" t="s">
        <v>19</v>
      </c>
      <c r="K1" s="43"/>
      <c r="L1" s="43"/>
      <c r="M1" s="47" t="s">
        <v>18</v>
      </c>
    </row>
    <row r="2" spans="1:13" x14ac:dyDescent="0.25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21</v>
      </c>
      <c r="H2" s="4" t="s">
        <v>5</v>
      </c>
      <c r="I2" s="46"/>
      <c r="J2" s="8" t="s">
        <v>14</v>
      </c>
      <c r="K2" s="8" t="s">
        <v>15</v>
      </c>
      <c r="L2" s="8" t="s">
        <v>16</v>
      </c>
      <c r="M2" s="47"/>
    </row>
    <row r="3" spans="1:13" x14ac:dyDescent="0.25">
      <c r="A3" s="3" t="s">
        <v>6</v>
      </c>
      <c r="B3" s="5">
        <v>6.5</v>
      </c>
      <c r="C3" s="5">
        <v>2.4</v>
      </c>
      <c r="D3" s="5">
        <v>3.04</v>
      </c>
      <c r="E3" s="7">
        <f>B3*C3</f>
        <v>15.6</v>
      </c>
      <c r="F3" s="5">
        <f>E3</f>
        <v>15.6</v>
      </c>
      <c r="G3" s="7">
        <f>C3*D3</f>
        <v>7.2959999999999994</v>
      </c>
      <c r="H3" s="5">
        <f>G3</f>
        <v>7.2959999999999994</v>
      </c>
      <c r="I3" s="7">
        <f>B3*D3</f>
        <v>19.760000000000002</v>
      </c>
      <c r="J3" s="5">
        <f>E3+G3</f>
        <v>22.896000000000001</v>
      </c>
      <c r="K3" s="3"/>
      <c r="L3" s="5">
        <f>I3</f>
        <v>19.760000000000002</v>
      </c>
      <c r="M3" s="3"/>
    </row>
    <row r="4" spans="1:13" x14ac:dyDescent="0.25">
      <c r="A4" s="3" t="s">
        <v>7</v>
      </c>
      <c r="B4" s="5">
        <f>B3</f>
        <v>6.5</v>
      </c>
      <c r="C4" s="5">
        <f>C3</f>
        <v>2.4</v>
      </c>
      <c r="D4" s="5">
        <v>1</v>
      </c>
      <c r="E4" s="7">
        <f t="shared" ref="E4:E9" si="0">B4*C4</f>
        <v>15.6</v>
      </c>
      <c r="F4" s="5">
        <f t="shared" ref="F4:F9" si="1">E4</f>
        <v>15.6</v>
      </c>
      <c r="G4" s="5">
        <f t="shared" ref="G4:G9" si="2">C4*D4</f>
        <v>2.4</v>
      </c>
      <c r="H4" s="5">
        <f t="shared" ref="H4:H9" si="3">G4</f>
        <v>2.4</v>
      </c>
      <c r="I4" s="5">
        <f t="shared" ref="I4:I9" si="4">B4*D4</f>
        <v>6.5</v>
      </c>
      <c r="J4" s="5">
        <f>E4</f>
        <v>15.6</v>
      </c>
      <c r="K4" s="3"/>
      <c r="L4" s="3"/>
      <c r="M4" s="3" t="s">
        <v>23</v>
      </c>
    </row>
    <row r="5" spans="1:13" x14ac:dyDescent="0.25">
      <c r="A5" s="3" t="s">
        <v>8</v>
      </c>
      <c r="B5" s="5">
        <v>3.2</v>
      </c>
      <c r="C5" s="5"/>
      <c r="D5" s="5">
        <v>3.15</v>
      </c>
      <c r="E5" s="5">
        <f t="shared" si="0"/>
        <v>0</v>
      </c>
      <c r="F5" s="5">
        <f t="shared" si="1"/>
        <v>0</v>
      </c>
      <c r="G5" s="5">
        <f t="shared" si="2"/>
        <v>0</v>
      </c>
      <c r="H5" s="5">
        <f t="shared" si="3"/>
        <v>0</v>
      </c>
      <c r="I5" s="7">
        <f t="shared" si="4"/>
        <v>10.08</v>
      </c>
      <c r="J5" s="3"/>
      <c r="K5" s="5">
        <f t="shared" ref="K5:K8" si="5">I5</f>
        <v>10.08</v>
      </c>
      <c r="L5" s="5"/>
      <c r="M5" s="3"/>
    </row>
    <row r="6" spans="1:13" x14ac:dyDescent="0.25">
      <c r="A6" s="3" t="s">
        <v>9</v>
      </c>
      <c r="B6" s="5">
        <v>3.5</v>
      </c>
      <c r="C6" s="5">
        <v>2.5</v>
      </c>
      <c r="D6" s="5">
        <v>2.2999999999999998</v>
      </c>
      <c r="E6" s="7">
        <f t="shared" si="0"/>
        <v>8.75</v>
      </c>
      <c r="F6" s="5">
        <f t="shared" si="1"/>
        <v>8.75</v>
      </c>
      <c r="G6" s="7">
        <f t="shared" si="2"/>
        <v>5.75</v>
      </c>
      <c r="H6" s="5">
        <f t="shared" si="3"/>
        <v>5.75</v>
      </c>
      <c r="I6" s="7">
        <f t="shared" si="4"/>
        <v>8.0499999999999989</v>
      </c>
      <c r="J6" s="5">
        <f>E6+G6</f>
        <v>14.5</v>
      </c>
      <c r="K6" s="5">
        <f t="shared" si="5"/>
        <v>8.0499999999999989</v>
      </c>
      <c r="L6" s="5">
        <f t="shared" ref="L6:L8" si="6">K6</f>
        <v>8.0499999999999989</v>
      </c>
      <c r="M6" s="3"/>
    </row>
    <row r="7" spans="1:13" x14ac:dyDescent="0.25">
      <c r="A7" s="3" t="s">
        <v>10</v>
      </c>
      <c r="B7" s="5">
        <v>4</v>
      </c>
      <c r="C7" s="5">
        <v>2.5</v>
      </c>
      <c r="D7" s="5">
        <v>3.2</v>
      </c>
      <c r="E7" s="7">
        <f t="shared" si="0"/>
        <v>10</v>
      </c>
      <c r="F7" s="5">
        <f t="shared" si="1"/>
        <v>10</v>
      </c>
      <c r="G7" s="7">
        <f t="shared" si="2"/>
        <v>8</v>
      </c>
      <c r="H7" s="5">
        <f t="shared" si="3"/>
        <v>8</v>
      </c>
      <c r="I7" s="7">
        <f t="shared" si="4"/>
        <v>12.8</v>
      </c>
      <c r="J7" s="5">
        <f t="shared" ref="J7:J8" si="7">E7+G7</f>
        <v>18</v>
      </c>
      <c r="K7" s="5">
        <f t="shared" si="5"/>
        <v>12.8</v>
      </c>
      <c r="L7" s="5">
        <f t="shared" si="6"/>
        <v>12.8</v>
      </c>
      <c r="M7" s="3"/>
    </row>
    <row r="8" spans="1:13" x14ac:dyDescent="0.25">
      <c r="A8" s="3" t="s">
        <v>11</v>
      </c>
      <c r="B8" s="5">
        <v>3</v>
      </c>
      <c r="C8" s="5">
        <v>2.5</v>
      </c>
      <c r="D8" s="5">
        <v>2.25</v>
      </c>
      <c r="E8" s="7">
        <f t="shared" si="0"/>
        <v>7.5</v>
      </c>
      <c r="F8" s="5">
        <f t="shared" si="1"/>
        <v>7.5</v>
      </c>
      <c r="G8" s="7">
        <f t="shared" si="2"/>
        <v>5.625</v>
      </c>
      <c r="H8" s="5">
        <f t="shared" si="3"/>
        <v>5.625</v>
      </c>
      <c r="I8" s="7">
        <f t="shared" si="4"/>
        <v>6.75</v>
      </c>
      <c r="J8" s="5">
        <f t="shared" si="7"/>
        <v>13.125</v>
      </c>
      <c r="K8" s="5">
        <f t="shared" si="5"/>
        <v>6.75</v>
      </c>
      <c r="L8" s="5">
        <f t="shared" si="6"/>
        <v>6.75</v>
      </c>
      <c r="M8" s="3"/>
    </row>
    <row r="9" spans="1:13" ht="15.75" thickBot="1" x14ac:dyDescent="0.3">
      <c r="A9" s="3" t="s">
        <v>12</v>
      </c>
      <c r="B9" s="5">
        <v>5.5</v>
      </c>
      <c r="C9" s="5">
        <v>2.5</v>
      </c>
      <c r="D9" s="5">
        <v>1.8</v>
      </c>
      <c r="E9" s="7">
        <f t="shared" si="0"/>
        <v>13.75</v>
      </c>
      <c r="F9" s="5">
        <f t="shared" si="1"/>
        <v>13.75</v>
      </c>
      <c r="G9" s="5">
        <f t="shared" si="2"/>
        <v>4.5</v>
      </c>
      <c r="H9" s="5">
        <f t="shared" si="3"/>
        <v>4.5</v>
      </c>
      <c r="I9" s="9">
        <f t="shared" si="4"/>
        <v>9.9</v>
      </c>
      <c r="J9" s="10">
        <f>E9</f>
        <v>13.75</v>
      </c>
      <c r="K9" s="10">
        <f>I9</f>
        <v>9.9</v>
      </c>
      <c r="L9" s="11">
        <v>6.9</v>
      </c>
      <c r="M9" s="3" t="s">
        <v>22</v>
      </c>
    </row>
    <row r="10" spans="1:13" ht="15.75" thickBot="1" x14ac:dyDescent="0.3">
      <c r="B10" s="2">
        <f>SUM(B3:B9)</f>
        <v>32.200000000000003</v>
      </c>
      <c r="I10" s="12" t="s">
        <v>24</v>
      </c>
      <c r="J10" s="13">
        <f>SUM(J3:J9)</f>
        <v>97.871000000000009</v>
      </c>
      <c r="K10" s="13">
        <f t="shared" ref="K10:L10" si="8">SUM(K3:K9)</f>
        <v>47.58</v>
      </c>
      <c r="L10" s="14">
        <f t="shared" si="8"/>
        <v>54.26</v>
      </c>
    </row>
    <row r="11" spans="1:13" x14ac:dyDescent="0.25">
      <c r="A11" s="6"/>
      <c r="B11" t="s">
        <v>20</v>
      </c>
    </row>
    <row r="12" spans="1:13" x14ac:dyDescent="0.25">
      <c r="A12" s="6"/>
      <c r="G12" s="43" t="s">
        <v>33</v>
      </c>
      <c r="H12" s="43"/>
      <c r="I12" s="43"/>
      <c r="J12" s="43"/>
      <c r="K12" s="43"/>
    </row>
    <row r="13" spans="1:13" x14ac:dyDescent="0.25">
      <c r="G13" s="43" t="s">
        <v>25</v>
      </c>
      <c r="H13" s="43"/>
      <c r="I13" s="5">
        <f>J10+K10</f>
        <v>145.45100000000002</v>
      </c>
      <c r="J13" s="43" t="s">
        <v>30</v>
      </c>
      <c r="K13" s="43"/>
    </row>
    <row r="14" spans="1:13" x14ac:dyDescent="0.25">
      <c r="G14" s="43" t="s">
        <v>26</v>
      </c>
      <c r="H14" s="43"/>
      <c r="I14" s="5">
        <f>I13/2.88</f>
        <v>50.503819444444453</v>
      </c>
      <c r="J14" s="15" t="s">
        <v>31</v>
      </c>
      <c r="K14" s="15" t="s">
        <v>24</v>
      </c>
    </row>
    <row r="15" spans="1:13" x14ac:dyDescent="0.25">
      <c r="G15" s="43" t="s">
        <v>27</v>
      </c>
      <c r="H15" s="43"/>
      <c r="I15" s="3">
        <v>58</v>
      </c>
      <c r="J15" s="3"/>
      <c r="K15" s="3"/>
    </row>
    <row r="16" spans="1:13" x14ac:dyDescent="0.25">
      <c r="G16" s="43" t="s">
        <v>28</v>
      </c>
      <c r="H16" s="43"/>
      <c r="I16" s="3">
        <v>54</v>
      </c>
      <c r="J16" s="3">
        <v>6.05</v>
      </c>
      <c r="K16" s="3">
        <f>I16*J16</f>
        <v>326.7</v>
      </c>
    </row>
    <row r="17" spans="7:11" x14ac:dyDescent="0.25">
      <c r="G17" s="43" t="s">
        <v>29</v>
      </c>
      <c r="H17" s="43"/>
      <c r="I17" s="3">
        <v>4</v>
      </c>
      <c r="J17" s="3">
        <v>19.95</v>
      </c>
      <c r="K17" s="3">
        <f>I17*J17</f>
        <v>79.8</v>
      </c>
    </row>
    <row r="18" spans="7:11" x14ac:dyDescent="0.25">
      <c r="G18" s="3" t="s">
        <v>34</v>
      </c>
      <c r="H18" s="3"/>
      <c r="I18" s="3"/>
      <c r="J18" s="3"/>
      <c r="K18" s="3">
        <f>SUM(K16:K17)</f>
        <v>406.5</v>
      </c>
    </row>
    <row r="19" spans="7:11" x14ac:dyDescent="0.25">
      <c r="G19" s="16" t="s">
        <v>35</v>
      </c>
      <c r="H19" s="16"/>
      <c r="I19" s="16">
        <v>6</v>
      </c>
      <c r="J19" s="3">
        <v>12.95</v>
      </c>
      <c r="K19" s="3">
        <f>I19*J19</f>
        <v>77.699999999999989</v>
      </c>
    </row>
    <row r="20" spans="7:11" x14ac:dyDescent="0.25">
      <c r="G20" s="3" t="s">
        <v>36</v>
      </c>
      <c r="H20" s="3"/>
      <c r="I20" s="16">
        <v>5</v>
      </c>
      <c r="J20" s="3">
        <v>9.5</v>
      </c>
      <c r="K20" s="3">
        <f>J20*I20</f>
        <v>47.5</v>
      </c>
    </row>
    <row r="21" spans="7:11" x14ac:dyDescent="0.25">
      <c r="G21" s="3" t="s">
        <v>37</v>
      </c>
      <c r="H21" s="3"/>
      <c r="I21" s="16">
        <v>5</v>
      </c>
      <c r="J21" s="3">
        <v>10.5</v>
      </c>
      <c r="K21" s="3">
        <f>J21*I21</f>
        <v>52.5</v>
      </c>
    </row>
    <row r="22" spans="7:11" x14ac:dyDescent="0.25">
      <c r="G22" s="43" t="s">
        <v>32</v>
      </c>
      <c r="H22" s="43"/>
      <c r="I22" s="43"/>
      <c r="J22" s="43"/>
      <c r="K22" s="3">
        <f>SUM(K18:K21)</f>
        <v>584.20000000000005</v>
      </c>
    </row>
    <row r="24" spans="7:11" x14ac:dyDescent="0.25">
      <c r="G24" s="43" t="s">
        <v>38</v>
      </c>
      <c r="H24" s="43"/>
      <c r="I24" s="43"/>
      <c r="J24" s="43"/>
      <c r="K24" s="43"/>
    </row>
    <row r="25" spans="7:11" x14ac:dyDescent="0.25">
      <c r="G25" s="44" t="s">
        <v>39</v>
      </c>
      <c r="H25" s="45"/>
      <c r="I25" s="3">
        <v>2</v>
      </c>
      <c r="J25" s="3">
        <v>35</v>
      </c>
      <c r="K25" s="3">
        <v>70</v>
      </c>
    </row>
    <row r="27" spans="7:11" x14ac:dyDescent="0.25">
      <c r="G27" s="43" t="s">
        <v>45</v>
      </c>
      <c r="H27" s="43"/>
      <c r="I27" s="43"/>
      <c r="J27" s="43"/>
      <c r="K27" s="43"/>
    </row>
    <row r="28" spans="7:11" x14ac:dyDescent="0.25">
      <c r="G28" s="43" t="s">
        <v>46</v>
      </c>
      <c r="H28" s="43"/>
      <c r="I28" s="3">
        <v>54</v>
      </c>
      <c r="J28" s="3">
        <v>13</v>
      </c>
      <c r="K28" s="3">
        <f>I28*J28</f>
        <v>702</v>
      </c>
    </row>
  </sheetData>
  <mergeCells count="16">
    <mergeCell ref="E1:H1"/>
    <mergeCell ref="I1:I2"/>
    <mergeCell ref="J1:L1"/>
    <mergeCell ref="M1:M2"/>
    <mergeCell ref="G13:H13"/>
    <mergeCell ref="G15:H15"/>
    <mergeCell ref="G16:H16"/>
    <mergeCell ref="G17:H17"/>
    <mergeCell ref="J13:K13"/>
    <mergeCell ref="G12:K12"/>
    <mergeCell ref="G14:H14"/>
    <mergeCell ref="G22:J22"/>
    <mergeCell ref="G24:K24"/>
    <mergeCell ref="G27:K27"/>
    <mergeCell ref="G25:H25"/>
    <mergeCell ref="G28:H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M12" sqref="M12"/>
    </sheetView>
  </sheetViews>
  <sheetFormatPr baseColWidth="10" defaultColWidth="9.140625" defaultRowHeight="15" x14ac:dyDescent="0.25"/>
  <cols>
    <col min="1" max="1" width="14.42578125" customWidth="1"/>
    <col min="2" max="2" width="9.42578125" bestFit="1" customWidth="1"/>
    <col min="4" max="4" width="9.42578125" bestFit="1" customWidth="1"/>
    <col min="7" max="7" width="9.42578125" bestFit="1" customWidth="1"/>
    <col min="8" max="10" width="9.42578125" customWidth="1"/>
    <col min="13" max="14" width="9.42578125" bestFit="1" customWidth="1"/>
  </cols>
  <sheetData>
    <row r="1" spans="1:14" x14ac:dyDescent="0.25">
      <c r="B1" s="48" t="s">
        <v>40</v>
      </c>
      <c r="C1" s="48"/>
      <c r="D1" s="48"/>
      <c r="E1" s="48"/>
      <c r="F1" s="48"/>
      <c r="G1" s="48"/>
      <c r="H1" s="48" t="s">
        <v>47</v>
      </c>
      <c r="I1" s="48"/>
      <c r="J1" s="48"/>
      <c r="K1" s="49" t="s">
        <v>16</v>
      </c>
      <c r="L1" s="49"/>
      <c r="M1" s="49"/>
      <c r="N1" t="s">
        <v>32</v>
      </c>
    </row>
    <row r="2" spans="1:14" x14ac:dyDescent="0.25">
      <c r="B2" s="48" t="s">
        <v>14</v>
      </c>
      <c r="C2" s="48"/>
      <c r="D2" s="48"/>
      <c r="E2" s="48" t="s">
        <v>15</v>
      </c>
      <c r="F2" s="48"/>
      <c r="G2" s="48"/>
      <c r="H2" s="1"/>
      <c r="I2" s="1"/>
      <c r="J2" s="1"/>
      <c r="K2" s="49"/>
      <c r="L2" s="49"/>
      <c r="M2" s="49"/>
    </row>
    <row r="3" spans="1:14" x14ac:dyDescent="0.25">
      <c r="A3" s="17"/>
      <c r="B3" s="1" t="s">
        <v>41</v>
      </c>
      <c r="C3" s="1" t="s">
        <v>42</v>
      </c>
      <c r="D3" s="1" t="s">
        <v>43</v>
      </c>
      <c r="E3" s="1" t="s">
        <v>41</v>
      </c>
      <c r="F3" s="1" t="s">
        <v>42</v>
      </c>
      <c r="G3" s="1" t="s">
        <v>43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42</v>
      </c>
      <c r="M3" s="1" t="s">
        <v>43</v>
      </c>
    </row>
    <row r="4" spans="1:14" x14ac:dyDescent="0.25">
      <c r="A4" s="3" t="s">
        <v>6</v>
      </c>
      <c r="B4">
        <v>23</v>
      </c>
      <c r="C4">
        <v>30</v>
      </c>
      <c r="D4">
        <f>C4*B4</f>
        <v>690</v>
      </c>
      <c r="E4">
        <v>20</v>
      </c>
      <c r="F4">
        <v>35</v>
      </c>
      <c r="G4">
        <f>F4*E4</f>
        <v>700</v>
      </c>
      <c r="H4">
        <f>B4+E4</f>
        <v>43</v>
      </c>
      <c r="I4">
        <v>10</v>
      </c>
      <c r="J4">
        <f>I4*H4</f>
        <v>430</v>
      </c>
      <c r="K4">
        <v>19.760000000000002</v>
      </c>
      <c r="L4">
        <v>35</v>
      </c>
      <c r="M4">
        <f>K4*L4</f>
        <v>691.6</v>
      </c>
    </row>
    <row r="5" spans="1:14" x14ac:dyDescent="0.25">
      <c r="A5" s="3" t="s">
        <v>7</v>
      </c>
      <c r="B5">
        <v>23</v>
      </c>
      <c r="C5">
        <v>30</v>
      </c>
      <c r="D5">
        <f t="shared" ref="D5:D10" si="0">C5*B5</f>
        <v>690</v>
      </c>
      <c r="G5">
        <f t="shared" ref="G5:G10" si="1">F5*E5</f>
        <v>0</v>
      </c>
      <c r="H5">
        <f t="shared" ref="H5:H10" si="2">B5+E5</f>
        <v>23</v>
      </c>
      <c r="I5">
        <v>10</v>
      </c>
      <c r="J5">
        <f t="shared" ref="J5:J10" si="3">I5*H5</f>
        <v>230</v>
      </c>
    </row>
    <row r="6" spans="1:14" x14ac:dyDescent="0.25">
      <c r="A6" s="3" t="s">
        <v>44</v>
      </c>
      <c r="D6">
        <f t="shared" si="0"/>
        <v>0</v>
      </c>
      <c r="E6">
        <v>10</v>
      </c>
      <c r="F6">
        <v>39</v>
      </c>
      <c r="G6">
        <f t="shared" si="1"/>
        <v>390</v>
      </c>
      <c r="H6">
        <f t="shared" si="2"/>
        <v>10</v>
      </c>
      <c r="I6">
        <v>10</v>
      </c>
      <c r="J6">
        <f t="shared" si="3"/>
        <v>100</v>
      </c>
    </row>
    <row r="7" spans="1:14" x14ac:dyDescent="0.25">
      <c r="A7" s="3" t="s">
        <v>9</v>
      </c>
      <c r="B7">
        <v>14.5</v>
      </c>
      <c r="C7">
        <v>30</v>
      </c>
      <c r="D7">
        <f t="shared" si="0"/>
        <v>435</v>
      </c>
      <c r="E7">
        <v>8</v>
      </c>
      <c r="F7">
        <v>35</v>
      </c>
      <c r="G7">
        <f t="shared" si="1"/>
        <v>280</v>
      </c>
      <c r="H7">
        <f t="shared" si="2"/>
        <v>22.5</v>
      </c>
      <c r="I7">
        <v>10</v>
      </c>
      <c r="J7">
        <f t="shared" si="3"/>
        <v>225</v>
      </c>
      <c r="K7">
        <v>8</v>
      </c>
      <c r="L7">
        <v>35</v>
      </c>
      <c r="M7">
        <f>L7*K7</f>
        <v>280</v>
      </c>
    </row>
    <row r="8" spans="1:14" x14ac:dyDescent="0.25">
      <c r="A8" s="3" t="s">
        <v>10</v>
      </c>
      <c r="B8">
        <v>18</v>
      </c>
      <c r="C8">
        <v>30</v>
      </c>
      <c r="D8">
        <f t="shared" si="0"/>
        <v>540</v>
      </c>
      <c r="E8">
        <v>13</v>
      </c>
      <c r="F8">
        <v>35</v>
      </c>
      <c r="G8">
        <f t="shared" si="1"/>
        <v>455</v>
      </c>
      <c r="H8">
        <f t="shared" si="2"/>
        <v>31</v>
      </c>
      <c r="I8">
        <v>10</v>
      </c>
      <c r="J8">
        <f t="shared" si="3"/>
        <v>310</v>
      </c>
      <c r="K8">
        <v>13</v>
      </c>
      <c r="L8">
        <v>35</v>
      </c>
      <c r="M8">
        <f t="shared" ref="M8:M10" si="4">L8*K8</f>
        <v>455</v>
      </c>
    </row>
    <row r="9" spans="1:14" x14ac:dyDescent="0.25">
      <c r="A9" s="3" t="s">
        <v>11</v>
      </c>
      <c r="B9">
        <v>13</v>
      </c>
      <c r="C9">
        <v>30</v>
      </c>
      <c r="D9">
        <f t="shared" si="0"/>
        <v>390</v>
      </c>
      <c r="E9">
        <v>7</v>
      </c>
      <c r="F9">
        <v>35</v>
      </c>
      <c r="G9">
        <f t="shared" si="1"/>
        <v>245</v>
      </c>
      <c r="H9">
        <f t="shared" si="2"/>
        <v>20</v>
      </c>
      <c r="I9">
        <v>10</v>
      </c>
      <c r="J9">
        <f t="shared" si="3"/>
        <v>200</v>
      </c>
      <c r="K9">
        <v>7</v>
      </c>
      <c r="L9">
        <v>35</v>
      </c>
      <c r="M9">
        <f t="shared" si="4"/>
        <v>245</v>
      </c>
    </row>
    <row r="10" spans="1:14" x14ac:dyDescent="0.25">
      <c r="A10" s="3" t="s">
        <v>12</v>
      </c>
      <c r="B10">
        <v>14</v>
      </c>
      <c r="C10">
        <v>30</v>
      </c>
      <c r="D10">
        <f t="shared" si="0"/>
        <v>420</v>
      </c>
      <c r="E10">
        <v>10</v>
      </c>
      <c r="F10">
        <v>35</v>
      </c>
      <c r="G10">
        <f t="shared" si="1"/>
        <v>350</v>
      </c>
      <c r="H10">
        <f t="shared" si="2"/>
        <v>24</v>
      </c>
      <c r="I10">
        <v>10</v>
      </c>
      <c r="J10">
        <f t="shared" si="3"/>
        <v>240</v>
      </c>
      <c r="K10">
        <v>7</v>
      </c>
      <c r="L10">
        <v>35</v>
      </c>
      <c r="M10">
        <f t="shared" si="4"/>
        <v>245</v>
      </c>
    </row>
    <row r="11" spans="1:14" x14ac:dyDescent="0.25">
      <c r="A11" s="18" t="s">
        <v>32</v>
      </c>
      <c r="B11" s="20">
        <f>SUM(B4:B10)</f>
        <v>105.5</v>
      </c>
      <c r="C11" s="19"/>
      <c r="D11" s="19">
        <f>SUM(D4:D10)</f>
        <v>3165</v>
      </c>
      <c r="E11" s="20">
        <f>SUM(E4:E10)</f>
        <v>68</v>
      </c>
      <c r="F11" s="19"/>
      <c r="G11" s="19">
        <f>SUM(G4:G10)</f>
        <v>2420</v>
      </c>
      <c r="H11" s="20">
        <f>SUM(H4:H10)</f>
        <v>173.5</v>
      </c>
      <c r="I11" s="19"/>
      <c r="J11" s="19">
        <f>SUM(J4:J10)</f>
        <v>1735</v>
      </c>
      <c r="K11" s="19"/>
      <c r="L11" s="19"/>
      <c r="M11" s="19">
        <f>M10+M9+M8+M7+M4</f>
        <v>1916.6</v>
      </c>
      <c r="N11" s="19">
        <f>M11+J11+G11+D11</f>
        <v>9236.6</v>
      </c>
    </row>
    <row r="13" spans="1:14" x14ac:dyDescent="0.25">
      <c r="A13" t="s">
        <v>48</v>
      </c>
      <c r="B13" s="19" t="s">
        <v>109</v>
      </c>
      <c r="C13" t="s">
        <v>110</v>
      </c>
      <c r="D13" t="s">
        <v>24</v>
      </c>
    </row>
    <row r="14" spans="1:14" x14ac:dyDescent="0.25">
      <c r="B14" s="19">
        <f>D14-C14</f>
        <v>5000.8</v>
      </c>
      <c r="C14">
        <v>584.20000000000005</v>
      </c>
      <c r="D14" s="19">
        <f>D11+G11</f>
        <v>5585</v>
      </c>
    </row>
  </sheetData>
  <mergeCells count="5">
    <mergeCell ref="B1:G1"/>
    <mergeCell ref="B2:D2"/>
    <mergeCell ref="E2:G2"/>
    <mergeCell ref="K1:M2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L21" sqref="L21"/>
    </sheetView>
  </sheetViews>
  <sheetFormatPr baseColWidth="10" defaultColWidth="9.140625" defaultRowHeight="15" x14ac:dyDescent="0.25"/>
  <cols>
    <col min="1" max="1" width="36.7109375" customWidth="1"/>
    <col min="6" max="6" width="36.7109375" customWidth="1"/>
    <col min="9" max="9" width="13.140625" bestFit="1" customWidth="1"/>
  </cols>
  <sheetData>
    <row r="1" spans="1:9" x14ac:dyDescent="0.25">
      <c r="A1" s="55" t="s">
        <v>48</v>
      </c>
      <c r="B1" s="56"/>
      <c r="C1" s="56"/>
      <c r="D1" s="57"/>
      <c r="F1" s="50" t="s">
        <v>68</v>
      </c>
      <c r="G1" s="51"/>
      <c r="H1" s="51"/>
      <c r="I1" s="52"/>
    </row>
    <row r="2" spans="1:9" x14ac:dyDescent="0.25">
      <c r="A2" s="24"/>
      <c r="B2" s="15" t="s">
        <v>54</v>
      </c>
      <c r="C2" s="15" t="s">
        <v>53</v>
      </c>
      <c r="D2" s="25" t="s">
        <v>55</v>
      </c>
      <c r="F2" s="24"/>
      <c r="G2" s="15" t="s">
        <v>54</v>
      </c>
      <c r="H2" s="15" t="s">
        <v>53</v>
      </c>
      <c r="I2" s="25" t="s">
        <v>55</v>
      </c>
    </row>
    <row r="3" spans="1:9" x14ac:dyDescent="0.25">
      <c r="A3" s="21" t="s">
        <v>49</v>
      </c>
      <c r="B3" s="3">
        <v>54</v>
      </c>
      <c r="C3" s="3">
        <v>6.05</v>
      </c>
      <c r="D3" s="22">
        <f>B3*C3</f>
        <v>326.7</v>
      </c>
      <c r="F3" s="21" t="s">
        <v>69</v>
      </c>
      <c r="G3" s="3">
        <v>1</v>
      </c>
      <c r="H3" s="3">
        <v>53</v>
      </c>
      <c r="I3" s="22">
        <f>G3*H3</f>
        <v>53</v>
      </c>
    </row>
    <row r="4" spans="1:9" x14ac:dyDescent="0.25">
      <c r="A4" s="21" t="s">
        <v>50</v>
      </c>
      <c r="B4" s="3">
        <v>4</v>
      </c>
      <c r="C4" s="3">
        <v>19.95</v>
      </c>
      <c r="D4" s="22">
        <f>B4*C4</f>
        <v>79.8</v>
      </c>
      <c r="F4" s="21" t="s">
        <v>70</v>
      </c>
      <c r="G4" s="3">
        <v>1</v>
      </c>
      <c r="H4" s="3">
        <v>68</v>
      </c>
      <c r="I4" s="22">
        <f>G4*H4</f>
        <v>68</v>
      </c>
    </row>
    <row r="5" spans="1:9" x14ac:dyDescent="0.25">
      <c r="A5" s="21" t="s">
        <v>57</v>
      </c>
      <c r="B5" s="3">
        <v>2</v>
      </c>
      <c r="C5" s="3">
        <v>35</v>
      </c>
      <c r="D5" s="22">
        <f>B5*C5</f>
        <v>70</v>
      </c>
      <c r="F5" s="21" t="s">
        <v>71</v>
      </c>
      <c r="G5" s="3">
        <v>3</v>
      </c>
      <c r="H5" s="3">
        <v>23.5</v>
      </c>
      <c r="I5" s="22">
        <f t="shared" ref="I5:I17" si="0">G5*H5</f>
        <v>70.5</v>
      </c>
    </row>
    <row r="6" spans="1:9" x14ac:dyDescent="0.25">
      <c r="A6" s="21" t="s">
        <v>56</v>
      </c>
      <c r="B6" s="16">
        <v>6</v>
      </c>
      <c r="C6" s="3">
        <v>12.95</v>
      </c>
      <c r="D6" s="22">
        <f>B6*C6</f>
        <v>77.699999999999989</v>
      </c>
      <c r="F6" s="21" t="s">
        <v>72</v>
      </c>
      <c r="G6" s="3">
        <v>3</v>
      </c>
      <c r="H6" s="3">
        <v>15</v>
      </c>
      <c r="I6" s="22">
        <f t="shared" si="0"/>
        <v>45</v>
      </c>
    </row>
    <row r="7" spans="1:9" x14ac:dyDescent="0.25">
      <c r="A7" s="21" t="s">
        <v>51</v>
      </c>
      <c r="B7" s="16">
        <v>5</v>
      </c>
      <c r="C7" s="3">
        <v>9.5</v>
      </c>
      <c r="D7" s="22">
        <f>C7*B7</f>
        <v>47.5</v>
      </c>
      <c r="F7" s="21" t="s">
        <v>73</v>
      </c>
      <c r="G7" s="3">
        <v>20</v>
      </c>
      <c r="H7" s="3">
        <v>3.5</v>
      </c>
      <c r="I7" s="26">
        <f t="shared" si="0"/>
        <v>70</v>
      </c>
    </row>
    <row r="8" spans="1:9" x14ac:dyDescent="0.25">
      <c r="A8" s="21" t="s">
        <v>52</v>
      </c>
      <c r="B8" s="16">
        <v>5</v>
      </c>
      <c r="C8" s="3">
        <v>10.5</v>
      </c>
      <c r="D8" s="22">
        <f>C8*B8</f>
        <v>52.5</v>
      </c>
      <c r="F8" s="21" t="s">
        <v>74</v>
      </c>
      <c r="G8" s="3">
        <v>100</v>
      </c>
      <c r="H8" s="3">
        <v>3.5</v>
      </c>
      <c r="I8" s="26">
        <f t="shared" si="0"/>
        <v>350</v>
      </c>
    </row>
    <row r="9" spans="1:9" ht="15.75" thickBot="1" x14ac:dyDescent="0.3">
      <c r="A9" s="23" t="s">
        <v>34</v>
      </c>
      <c r="B9" s="53">
        <f>SUM(D3:D8)</f>
        <v>654.20000000000005</v>
      </c>
      <c r="C9" s="53"/>
      <c r="D9" s="54"/>
      <c r="F9" s="21" t="s">
        <v>75</v>
      </c>
      <c r="G9" s="3">
        <v>20</v>
      </c>
      <c r="H9" s="3">
        <v>6.4</v>
      </c>
      <c r="I9" s="26">
        <f t="shared" si="0"/>
        <v>128</v>
      </c>
    </row>
    <row r="10" spans="1:9" ht="15.75" thickBot="1" x14ac:dyDescent="0.3">
      <c r="F10" s="21" t="s">
        <v>76</v>
      </c>
      <c r="G10" s="3">
        <v>10</v>
      </c>
      <c r="H10" s="3">
        <v>12</v>
      </c>
      <c r="I10" s="26">
        <f t="shared" si="0"/>
        <v>120</v>
      </c>
    </row>
    <row r="11" spans="1:9" x14ac:dyDescent="0.25">
      <c r="A11" s="50" t="s">
        <v>58</v>
      </c>
      <c r="B11" s="51"/>
      <c r="C11" s="51"/>
      <c r="D11" s="52"/>
      <c r="F11" s="21" t="s">
        <v>77</v>
      </c>
      <c r="G11" s="3">
        <v>1</v>
      </c>
      <c r="H11" s="3">
        <v>50</v>
      </c>
      <c r="I11" s="26">
        <f t="shared" si="0"/>
        <v>50</v>
      </c>
    </row>
    <row r="12" spans="1:9" x14ac:dyDescent="0.25">
      <c r="A12" s="21" t="s">
        <v>59</v>
      </c>
      <c r="B12" s="3">
        <v>54</v>
      </c>
      <c r="C12" s="3">
        <v>13</v>
      </c>
      <c r="D12" s="22">
        <f>B12*C12</f>
        <v>702</v>
      </c>
      <c r="F12" s="21" t="s">
        <v>78</v>
      </c>
      <c r="G12" s="3">
        <v>1</v>
      </c>
      <c r="H12" s="3">
        <v>27</v>
      </c>
      <c r="I12" s="26">
        <f t="shared" si="0"/>
        <v>27</v>
      </c>
    </row>
    <row r="13" spans="1:9" ht="15.75" thickBot="1" x14ac:dyDescent="0.3">
      <c r="A13" s="23" t="s">
        <v>34</v>
      </c>
      <c r="B13" s="53">
        <f>D12</f>
        <v>702</v>
      </c>
      <c r="C13" s="53"/>
      <c r="D13" s="54"/>
      <c r="F13" s="21" t="s">
        <v>79</v>
      </c>
      <c r="G13" s="3">
        <v>3</v>
      </c>
      <c r="H13" s="3">
        <v>23</v>
      </c>
      <c r="I13" s="26">
        <f t="shared" si="0"/>
        <v>69</v>
      </c>
    </row>
    <row r="14" spans="1:9" ht="15.75" thickBot="1" x14ac:dyDescent="0.3">
      <c r="A14" s="27"/>
      <c r="B14" s="28"/>
      <c r="C14" s="28"/>
      <c r="D14" s="28"/>
      <c r="F14" s="21" t="s">
        <v>80</v>
      </c>
      <c r="G14" s="3">
        <v>3</v>
      </c>
      <c r="H14" s="3">
        <v>11</v>
      </c>
      <c r="I14" s="26">
        <f t="shared" si="0"/>
        <v>33</v>
      </c>
    </row>
    <row r="15" spans="1:9" x14ac:dyDescent="0.25">
      <c r="A15" s="50" t="s">
        <v>60</v>
      </c>
      <c r="B15" s="51"/>
      <c r="C15" s="51"/>
      <c r="D15" s="52"/>
      <c r="F15" s="21" t="s">
        <v>81</v>
      </c>
      <c r="G15" s="3">
        <v>1</v>
      </c>
      <c r="H15" s="3">
        <v>20</v>
      </c>
      <c r="I15" s="26">
        <f t="shared" si="0"/>
        <v>20</v>
      </c>
    </row>
    <row r="16" spans="1:9" x14ac:dyDescent="0.25">
      <c r="A16" s="21" t="s">
        <v>61</v>
      </c>
      <c r="B16" s="3">
        <v>2</v>
      </c>
      <c r="C16" s="3">
        <v>15</v>
      </c>
      <c r="D16" s="22">
        <f>B16*C16</f>
        <v>30</v>
      </c>
      <c r="F16" s="21" t="s">
        <v>82</v>
      </c>
      <c r="G16" s="3">
        <v>3</v>
      </c>
      <c r="H16" s="3">
        <v>10</v>
      </c>
      <c r="I16" s="26">
        <f t="shared" si="0"/>
        <v>30</v>
      </c>
    </row>
    <row r="17" spans="1:9" x14ac:dyDescent="0.25">
      <c r="A17" s="21" t="s">
        <v>62</v>
      </c>
      <c r="B17" s="3">
        <v>2</v>
      </c>
      <c r="C17" s="3">
        <v>100</v>
      </c>
      <c r="D17" s="22">
        <f>B17*C17</f>
        <v>200</v>
      </c>
      <c r="F17" s="21" t="s">
        <v>83</v>
      </c>
      <c r="G17" s="3">
        <v>2</v>
      </c>
      <c r="H17" s="3">
        <v>10</v>
      </c>
      <c r="I17" s="26">
        <f t="shared" si="0"/>
        <v>20</v>
      </c>
    </row>
    <row r="18" spans="1:9" ht="15.75" thickBot="1" x14ac:dyDescent="0.3">
      <c r="A18" s="21" t="s">
        <v>97</v>
      </c>
      <c r="B18" s="3">
        <v>1</v>
      </c>
      <c r="C18" s="3">
        <v>170</v>
      </c>
      <c r="D18" s="22">
        <f>B18*C18</f>
        <v>170</v>
      </c>
      <c r="F18" s="23" t="s">
        <v>34</v>
      </c>
      <c r="G18" s="53">
        <f>SUM(I3:I17)</f>
        <v>1153.5</v>
      </c>
      <c r="H18" s="53"/>
      <c r="I18" s="54"/>
    </row>
    <row r="19" spans="1:9" ht="15.75" thickBot="1" x14ac:dyDescent="0.3">
      <c r="A19" s="21" t="s">
        <v>63</v>
      </c>
      <c r="B19" s="3">
        <v>1</v>
      </c>
      <c r="C19" s="3">
        <v>130</v>
      </c>
      <c r="D19" s="22">
        <f>B19*C19</f>
        <v>130</v>
      </c>
    </row>
    <row r="20" spans="1:9" x14ac:dyDescent="0.25">
      <c r="A20" s="21" t="s">
        <v>64</v>
      </c>
      <c r="B20" s="3">
        <v>1</v>
      </c>
      <c r="C20" s="3">
        <v>51</v>
      </c>
      <c r="D20" s="22">
        <f t="shared" ref="D20:D24" si="1">B20*C20</f>
        <v>51</v>
      </c>
      <c r="F20" s="50" t="s">
        <v>84</v>
      </c>
      <c r="G20" s="51"/>
      <c r="H20" s="51"/>
      <c r="I20" s="52"/>
    </row>
    <row r="21" spans="1:9" x14ac:dyDescent="0.25">
      <c r="A21" s="21" t="s">
        <v>65</v>
      </c>
      <c r="B21" s="3">
        <v>1</v>
      </c>
      <c r="C21" s="3">
        <v>64</v>
      </c>
      <c r="D21" s="22">
        <f t="shared" si="1"/>
        <v>64</v>
      </c>
      <c r="F21" s="21" t="s">
        <v>85</v>
      </c>
      <c r="G21" s="3">
        <v>1</v>
      </c>
      <c r="H21" s="3">
        <v>100</v>
      </c>
      <c r="I21" s="22">
        <f>H21*G21</f>
        <v>100</v>
      </c>
    </row>
    <row r="22" spans="1:9" x14ac:dyDescent="0.25">
      <c r="A22" s="21" t="s">
        <v>66</v>
      </c>
      <c r="B22" s="3">
        <v>1</v>
      </c>
      <c r="C22" s="3">
        <v>100</v>
      </c>
      <c r="D22" s="22">
        <f t="shared" si="1"/>
        <v>100</v>
      </c>
      <c r="F22" s="21" t="s">
        <v>86</v>
      </c>
      <c r="G22" s="3"/>
      <c r="H22" s="3"/>
      <c r="I22" s="22">
        <v>100</v>
      </c>
    </row>
    <row r="23" spans="1:9" x14ac:dyDescent="0.25">
      <c r="A23" s="21" t="s">
        <v>93</v>
      </c>
      <c r="B23" s="3">
        <v>1</v>
      </c>
      <c r="C23" s="3">
        <v>70</v>
      </c>
      <c r="D23" s="22">
        <f t="shared" si="1"/>
        <v>70</v>
      </c>
      <c r="F23" s="21" t="s">
        <v>98</v>
      </c>
      <c r="G23" s="3"/>
      <c r="H23" s="3"/>
      <c r="I23" s="22"/>
    </row>
    <row r="24" spans="1:9" x14ac:dyDescent="0.25">
      <c r="A24" s="21" t="s">
        <v>67</v>
      </c>
      <c r="B24" s="3">
        <v>1</v>
      </c>
      <c r="C24" s="3">
        <v>150</v>
      </c>
      <c r="D24" s="22">
        <f t="shared" si="1"/>
        <v>150</v>
      </c>
      <c r="F24" s="21" t="s">
        <v>87</v>
      </c>
      <c r="G24" s="3"/>
      <c r="H24" s="3"/>
      <c r="I24" s="22">
        <v>150</v>
      </c>
    </row>
    <row r="25" spans="1:9" ht="15.75" thickBot="1" x14ac:dyDescent="0.3">
      <c r="A25" s="23" t="s">
        <v>34</v>
      </c>
      <c r="B25" s="53">
        <f>SUM(D16:D24)</f>
        <v>965</v>
      </c>
      <c r="C25" s="53"/>
      <c r="D25" s="54"/>
      <c r="E25" s="17"/>
      <c r="F25" s="23" t="s">
        <v>34</v>
      </c>
      <c r="G25" s="53">
        <f>SUM(I18:I24)</f>
        <v>350</v>
      </c>
      <c r="H25" s="53"/>
      <c r="I25" s="54"/>
    </row>
    <row r="26" spans="1:9" ht="19.5" thickBot="1" x14ac:dyDescent="0.35">
      <c r="E26" s="33"/>
    </row>
    <row r="27" spans="1:9" ht="19.5" thickBot="1" x14ac:dyDescent="0.35">
      <c r="A27" s="29" t="s">
        <v>88</v>
      </c>
      <c r="B27" s="30"/>
      <c r="C27" s="30"/>
      <c r="D27" s="30"/>
      <c r="E27" s="32"/>
      <c r="F27" s="30"/>
      <c r="G27" s="30"/>
      <c r="H27" s="30"/>
      <c r="I27" s="31">
        <f>B9+B13+B25+G18+G25</f>
        <v>3824.7</v>
      </c>
    </row>
  </sheetData>
  <mergeCells count="10">
    <mergeCell ref="F1:I1"/>
    <mergeCell ref="G18:I18"/>
    <mergeCell ref="F20:I20"/>
    <mergeCell ref="G25:I25"/>
    <mergeCell ref="B9:D9"/>
    <mergeCell ref="A1:D1"/>
    <mergeCell ref="A11:D11"/>
    <mergeCell ref="B13:D13"/>
    <mergeCell ref="A15:D15"/>
    <mergeCell ref="B25:D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4" sqref="G14"/>
    </sheetView>
  </sheetViews>
  <sheetFormatPr baseColWidth="10" defaultRowHeight="15" x14ac:dyDescent="0.25"/>
  <cols>
    <col min="1" max="1" width="49.85546875" customWidth="1"/>
  </cols>
  <sheetData>
    <row r="1" spans="1:4" ht="15.75" thickBot="1" x14ac:dyDescent="0.3">
      <c r="A1" s="48" t="s">
        <v>89</v>
      </c>
      <c r="B1" s="48"/>
      <c r="C1" s="48"/>
      <c r="D1" s="48"/>
    </row>
    <row r="2" spans="1:4" x14ac:dyDescent="0.25">
      <c r="A2" s="50" t="s">
        <v>94</v>
      </c>
      <c r="B2" s="51"/>
      <c r="C2" s="51"/>
      <c r="D2" s="52"/>
    </row>
    <row r="3" spans="1:4" x14ac:dyDescent="0.25">
      <c r="A3" s="21"/>
      <c r="B3" s="15" t="s">
        <v>54</v>
      </c>
      <c r="C3" s="15" t="s">
        <v>53</v>
      </c>
      <c r="D3" s="25" t="s">
        <v>32</v>
      </c>
    </row>
    <row r="4" spans="1:4" x14ac:dyDescent="0.25">
      <c r="A4" s="21" t="s">
        <v>90</v>
      </c>
      <c r="B4" s="3">
        <v>1</v>
      </c>
      <c r="C4" s="3">
        <v>250</v>
      </c>
      <c r="D4" s="22">
        <f>B4*C4</f>
        <v>250</v>
      </c>
    </row>
    <row r="5" spans="1:4" x14ac:dyDescent="0.25">
      <c r="A5" s="21" t="s">
        <v>91</v>
      </c>
      <c r="B5" s="3">
        <v>2</v>
      </c>
      <c r="C5" s="3">
        <v>250</v>
      </c>
      <c r="D5" s="22">
        <f>B5*C5</f>
        <v>500</v>
      </c>
    </row>
    <row r="6" spans="1:4" x14ac:dyDescent="0.25">
      <c r="A6" s="21" t="s">
        <v>92</v>
      </c>
      <c r="B6" s="3">
        <v>1</v>
      </c>
      <c r="C6" s="3">
        <v>250</v>
      </c>
      <c r="D6" s="22">
        <f>B6*C6</f>
        <v>250</v>
      </c>
    </row>
    <row r="7" spans="1:4" x14ac:dyDescent="0.25">
      <c r="A7" s="21" t="s">
        <v>95</v>
      </c>
      <c r="B7" s="3">
        <v>1</v>
      </c>
      <c r="C7" s="3">
        <v>250</v>
      </c>
      <c r="D7" s="22">
        <f>B7*C7</f>
        <v>250</v>
      </c>
    </row>
    <row r="8" spans="1:4" ht="15.75" thickBot="1" x14ac:dyDescent="0.3">
      <c r="A8" s="23" t="s">
        <v>34</v>
      </c>
      <c r="B8" s="34">
        <f>SUM(B4:B7)</f>
        <v>5</v>
      </c>
      <c r="C8" s="35"/>
      <c r="D8" s="36">
        <f>SUM(D4:D7)</f>
        <v>1250</v>
      </c>
    </row>
    <row r="9" spans="1:4" ht="15.75" thickBot="1" x14ac:dyDescent="0.3"/>
    <row r="10" spans="1:4" x14ac:dyDescent="0.25">
      <c r="A10" s="50" t="s">
        <v>68</v>
      </c>
      <c r="B10" s="51"/>
      <c r="C10" s="51"/>
      <c r="D10" s="52"/>
    </row>
    <row r="11" spans="1:4" x14ac:dyDescent="0.25">
      <c r="A11" s="21" t="s">
        <v>96</v>
      </c>
      <c r="B11" s="3">
        <v>4</v>
      </c>
      <c r="C11" s="3">
        <v>250</v>
      </c>
      <c r="D11" s="22">
        <f>C11*B11</f>
        <v>1000</v>
      </c>
    </row>
    <row r="12" spans="1:4" x14ac:dyDescent="0.25">
      <c r="A12" s="21" t="s">
        <v>99</v>
      </c>
      <c r="B12" s="3"/>
      <c r="C12" s="3"/>
      <c r="D12" s="22"/>
    </row>
    <row r="13" spans="1:4" x14ac:dyDescent="0.25">
      <c r="A13" s="21" t="s">
        <v>100</v>
      </c>
      <c r="B13" s="3">
        <v>2</v>
      </c>
      <c r="C13" s="3">
        <v>250</v>
      </c>
      <c r="D13" s="22">
        <f t="shared" ref="D13:D15" si="0">C13*B13</f>
        <v>500</v>
      </c>
    </row>
    <row r="14" spans="1:4" x14ac:dyDescent="0.25">
      <c r="A14" s="21" t="s">
        <v>101</v>
      </c>
      <c r="B14" s="3"/>
      <c r="C14" s="3"/>
      <c r="D14" s="22"/>
    </row>
    <row r="15" spans="1:4" x14ac:dyDescent="0.25">
      <c r="A15" s="21" t="s">
        <v>102</v>
      </c>
      <c r="B15" s="3">
        <v>6</v>
      </c>
      <c r="C15" s="3">
        <v>250</v>
      </c>
      <c r="D15" s="22">
        <f t="shared" si="0"/>
        <v>1500</v>
      </c>
    </row>
    <row r="16" spans="1:4" x14ac:dyDescent="0.25">
      <c r="A16" s="21" t="s">
        <v>103</v>
      </c>
      <c r="B16" s="3"/>
      <c r="C16" s="3"/>
      <c r="D16" s="22"/>
    </row>
    <row r="17" spans="1:4" ht="15.75" thickBot="1" x14ac:dyDescent="0.3">
      <c r="A17" s="23" t="s">
        <v>34</v>
      </c>
      <c r="B17" s="34">
        <f>SUM(B11:B16)</f>
        <v>12</v>
      </c>
      <c r="C17" s="35"/>
      <c r="D17" s="36">
        <f>SUM(D13:D16)</f>
        <v>2000</v>
      </c>
    </row>
    <row r="18" spans="1:4" ht="15.75" thickBot="1" x14ac:dyDescent="0.3"/>
    <row r="19" spans="1:4" x14ac:dyDescent="0.25">
      <c r="A19" s="50" t="s">
        <v>104</v>
      </c>
      <c r="B19" s="51"/>
      <c r="C19" s="51"/>
      <c r="D19" s="52"/>
    </row>
    <row r="20" spans="1:4" x14ac:dyDescent="0.25">
      <c r="A20" s="21" t="s">
        <v>105</v>
      </c>
      <c r="B20" s="3">
        <v>1</v>
      </c>
      <c r="C20" s="3">
        <v>250</v>
      </c>
      <c r="D20" s="22">
        <f>C20*B20</f>
        <v>250</v>
      </c>
    </row>
    <row r="21" spans="1:4" x14ac:dyDescent="0.25">
      <c r="A21" s="21" t="s">
        <v>106</v>
      </c>
      <c r="B21" s="3">
        <v>2</v>
      </c>
      <c r="C21" s="3">
        <v>250</v>
      </c>
      <c r="D21" s="22">
        <f>C21*B21</f>
        <v>500</v>
      </c>
    </row>
    <row r="22" spans="1:4" ht="15.75" thickBot="1" x14ac:dyDescent="0.3">
      <c r="A22" s="23" t="s">
        <v>34</v>
      </c>
      <c r="B22" s="34">
        <f>SUM(B20:B21)</f>
        <v>3</v>
      </c>
      <c r="C22" s="35"/>
      <c r="D22" s="36">
        <f>SUM(D18:D21)</f>
        <v>750</v>
      </c>
    </row>
  </sheetData>
  <mergeCells count="4">
    <mergeCell ref="A2:D2"/>
    <mergeCell ref="A1:D1"/>
    <mergeCell ref="A10:D10"/>
    <mergeCell ref="A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19" sqref="B19"/>
    </sheetView>
  </sheetViews>
  <sheetFormatPr baseColWidth="10" defaultRowHeight="15" x14ac:dyDescent="0.25"/>
  <cols>
    <col min="1" max="1" width="23.140625" customWidth="1"/>
  </cols>
  <sheetData>
    <row r="1" spans="1:6" x14ac:dyDescent="0.25">
      <c r="A1" s="38" t="s">
        <v>108</v>
      </c>
      <c r="B1" s="39" t="s">
        <v>107</v>
      </c>
      <c r="C1" s="39" t="s">
        <v>115</v>
      </c>
      <c r="D1" s="58" t="s">
        <v>116</v>
      </c>
      <c r="E1" s="61" t="s">
        <v>117</v>
      </c>
      <c r="F1" s="62" t="s">
        <v>118</v>
      </c>
    </row>
    <row r="2" spans="1:6" x14ac:dyDescent="0.25">
      <c r="A2" s="21" t="s">
        <v>111</v>
      </c>
      <c r="B2" s="37">
        <v>5000.8</v>
      </c>
      <c r="C2" s="37">
        <v>486.83</v>
      </c>
      <c r="D2" s="59">
        <f t="shared" ref="D2:D7" si="0">C2+B2</f>
        <v>5487.63</v>
      </c>
      <c r="E2" s="37">
        <f>D2*20%</f>
        <v>1097.5260000000001</v>
      </c>
      <c r="F2" s="40">
        <f>E2+D2</f>
        <v>6585.1559999999999</v>
      </c>
    </row>
    <row r="3" spans="1:6" x14ac:dyDescent="0.25">
      <c r="A3" s="21" t="s">
        <v>38</v>
      </c>
      <c r="B3" s="37">
        <v>1665</v>
      </c>
      <c r="C3" s="37">
        <v>58.33</v>
      </c>
      <c r="D3" s="59">
        <f t="shared" si="0"/>
        <v>1723.33</v>
      </c>
      <c r="E3" s="37">
        <f t="shared" ref="E3:E8" si="1">D3*20%</f>
        <v>344.666</v>
      </c>
      <c r="F3" s="40">
        <f t="shared" ref="F3:F8" si="2">E3+D3</f>
        <v>2067.9960000000001</v>
      </c>
    </row>
    <row r="4" spans="1:6" x14ac:dyDescent="0.25">
      <c r="A4" s="21" t="s">
        <v>45</v>
      </c>
      <c r="B4" s="37">
        <v>1214.5999999999999</v>
      </c>
      <c r="C4" s="37">
        <v>585</v>
      </c>
      <c r="D4" s="59">
        <f t="shared" si="0"/>
        <v>1799.6</v>
      </c>
      <c r="E4" s="37">
        <f t="shared" si="1"/>
        <v>359.92</v>
      </c>
      <c r="F4" s="40">
        <f t="shared" si="2"/>
        <v>2159.52</v>
      </c>
    </row>
    <row r="5" spans="1:6" x14ac:dyDescent="0.25">
      <c r="A5" s="21" t="s">
        <v>112</v>
      </c>
      <c r="B5" s="37">
        <v>1250</v>
      </c>
      <c r="C5" s="37">
        <v>804</v>
      </c>
      <c r="D5" s="59">
        <f t="shared" si="0"/>
        <v>2054</v>
      </c>
      <c r="E5" s="37">
        <f t="shared" si="1"/>
        <v>410.8</v>
      </c>
      <c r="F5" s="40">
        <f t="shared" si="2"/>
        <v>2464.8000000000002</v>
      </c>
    </row>
    <row r="6" spans="1:6" x14ac:dyDescent="0.25">
      <c r="A6" s="21" t="s">
        <v>113</v>
      </c>
      <c r="B6" s="37">
        <v>2000</v>
      </c>
      <c r="C6" s="37">
        <v>960.83</v>
      </c>
      <c r="D6" s="59">
        <f t="shared" si="0"/>
        <v>2960.83</v>
      </c>
      <c r="E6" s="37">
        <f t="shared" si="1"/>
        <v>592.16600000000005</v>
      </c>
      <c r="F6" s="40">
        <f t="shared" si="2"/>
        <v>3552.9960000000001</v>
      </c>
    </row>
    <row r="7" spans="1:6" x14ac:dyDescent="0.25">
      <c r="A7" s="21" t="s">
        <v>114</v>
      </c>
      <c r="B7" s="37">
        <v>750</v>
      </c>
      <c r="C7" s="37">
        <v>291.67</v>
      </c>
      <c r="D7" s="59">
        <f t="shared" si="0"/>
        <v>1041.67</v>
      </c>
      <c r="E7" s="37">
        <f t="shared" si="1"/>
        <v>208.33400000000003</v>
      </c>
      <c r="F7" s="40">
        <f t="shared" si="2"/>
        <v>1250.0040000000001</v>
      </c>
    </row>
    <row r="8" spans="1:6" ht="15.75" thickBot="1" x14ac:dyDescent="0.3">
      <c r="A8" s="41" t="s">
        <v>32</v>
      </c>
      <c r="B8" s="42">
        <f>SUM(B2:B7)</f>
        <v>11880.4</v>
      </c>
      <c r="C8" s="42">
        <f>SUM(C2:C7)</f>
        <v>3186.66</v>
      </c>
      <c r="D8" s="60">
        <f>SUM(D2:D7)</f>
        <v>15067.06</v>
      </c>
      <c r="E8" s="63">
        <f t="shared" si="1"/>
        <v>3013.4120000000003</v>
      </c>
      <c r="F8" s="64">
        <f t="shared" si="2"/>
        <v>18080.472000000002</v>
      </c>
    </row>
    <row r="9" spans="1:6" x14ac:dyDescent="0.25">
      <c r="B9" s="19"/>
      <c r="C9" s="19"/>
      <c r="D9" s="19"/>
    </row>
    <row r="10" spans="1:6" x14ac:dyDescent="0.25">
      <c r="B10" s="19"/>
      <c r="C10" s="19"/>
      <c r="D10" s="19"/>
    </row>
    <row r="11" spans="1:6" x14ac:dyDescent="0.25">
      <c r="B11" s="19"/>
      <c r="C11" s="19"/>
      <c r="D11" s="19"/>
    </row>
    <row r="12" spans="1:6" x14ac:dyDescent="0.25">
      <c r="B12" s="19"/>
      <c r="C12" s="19"/>
      <c r="D12" s="19"/>
    </row>
    <row r="13" spans="1:6" x14ac:dyDescent="0.25">
      <c r="B13" s="19"/>
      <c r="C13" s="19"/>
      <c r="D13" s="19"/>
    </row>
    <row r="14" spans="1:6" x14ac:dyDescent="0.25">
      <c r="B14" s="19"/>
      <c r="C14" s="19"/>
      <c r="D1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descript mur sol</vt:lpstr>
      <vt:lpstr>cout placo </vt:lpstr>
      <vt:lpstr>récap fournitures</vt:lpstr>
      <vt:lpstr>coût autre</vt:lpstr>
      <vt:lpstr>récap 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2014-01-06T15:35:40Z</dcterms:modified>
</cp:coreProperties>
</file>