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calcul cout" sheetId="1" r:id="rId1"/>
    <sheet name="scénar tréso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26" i="2" l="1"/>
  <c r="J26" i="2"/>
  <c r="I26" i="2"/>
  <c r="H26" i="2"/>
  <c r="G26" i="2"/>
  <c r="F26" i="2"/>
  <c r="E26" i="2"/>
  <c r="D26" i="2"/>
  <c r="C26" i="2"/>
  <c r="B26" i="2"/>
  <c r="L25" i="2"/>
  <c r="L24" i="2"/>
  <c r="L23" i="2"/>
  <c r="K16" i="2"/>
  <c r="J16" i="2"/>
  <c r="I16" i="2"/>
  <c r="H16" i="2"/>
  <c r="G16" i="2"/>
  <c r="F16" i="2"/>
  <c r="E16" i="2"/>
  <c r="D16" i="2"/>
  <c r="C16" i="2"/>
  <c r="B16" i="2"/>
  <c r="L15" i="2"/>
  <c r="L14" i="2"/>
  <c r="L13" i="2"/>
  <c r="B9" i="2"/>
  <c r="C9" i="2" s="1"/>
  <c r="D9" i="2" s="1"/>
  <c r="E9" i="2" s="1"/>
  <c r="F9" i="2" s="1"/>
  <c r="G9" i="2" s="1"/>
  <c r="H9" i="2" s="1"/>
  <c r="I9" i="2" s="1"/>
  <c r="J9" i="2" s="1"/>
  <c r="K9" i="2" s="1"/>
  <c r="L26" i="2" l="1"/>
  <c r="B27" i="2"/>
  <c r="C27" i="2" s="1"/>
  <c r="D27" i="2" s="1"/>
  <c r="E27" i="2" s="1"/>
  <c r="F27" i="2" s="1"/>
  <c r="G27" i="2" s="1"/>
  <c r="H27" i="2" s="1"/>
  <c r="I27" i="2" s="1"/>
  <c r="J27" i="2" s="1"/>
  <c r="K27" i="2" s="1"/>
  <c r="B29" i="2"/>
  <c r="C29" i="2" s="1"/>
  <c r="D29" i="2" s="1"/>
  <c r="E29" i="2" s="1"/>
  <c r="F29" i="2" s="1"/>
  <c r="G29" i="2" s="1"/>
  <c r="H29" i="2" s="1"/>
  <c r="I29" i="2" s="1"/>
  <c r="J29" i="2" s="1"/>
  <c r="K29" i="2" s="1"/>
  <c r="L16" i="2"/>
  <c r="B17" i="2"/>
  <c r="C17" i="2" s="1"/>
  <c r="D17" i="2" s="1"/>
  <c r="E17" i="2" s="1"/>
  <c r="F17" i="2" s="1"/>
  <c r="G17" i="2" s="1"/>
  <c r="H17" i="2" s="1"/>
  <c r="I17" i="2" s="1"/>
  <c r="J17" i="2" s="1"/>
  <c r="K17" i="2" s="1"/>
  <c r="B19" i="2"/>
  <c r="C19" i="2" s="1"/>
  <c r="D19" i="2" s="1"/>
  <c r="E19" i="2" s="1"/>
  <c r="F19" i="2" s="1"/>
  <c r="G19" i="2" s="1"/>
  <c r="H19" i="2" s="1"/>
  <c r="I19" i="2" s="1"/>
  <c r="J19" i="2" s="1"/>
  <c r="K19" i="2" s="1"/>
  <c r="L4" i="2" l="1"/>
  <c r="L3" i="2"/>
  <c r="L5" i="2"/>
  <c r="L6" i="2"/>
  <c r="K7" i="2"/>
  <c r="K6" i="2"/>
  <c r="C6" i="2"/>
  <c r="D6" i="2"/>
  <c r="E6" i="2"/>
  <c r="F6" i="2"/>
  <c r="G6" i="2"/>
  <c r="H6" i="2"/>
  <c r="I6" i="2"/>
  <c r="J6" i="2"/>
  <c r="B6" i="2"/>
  <c r="B7" i="2" s="1"/>
  <c r="C7" i="2" s="1"/>
  <c r="D7" i="2" s="1"/>
  <c r="E7" i="2" s="1"/>
  <c r="F7" i="2" s="1"/>
  <c r="G7" i="2" s="1"/>
  <c r="H7" i="2" s="1"/>
  <c r="I7" i="2" s="1"/>
  <c r="J7" i="2" s="1"/>
  <c r="E29" i="1" l="1"/>
  <c r="E26" i="1"/>
  <c r="F23" i="1"/>
  <c r="F22" i="1"/>
  <c r="F21" i="1"/>
  <c r="E20" i="1"/>
  <c r="F20" i="1"/>
  <c r="F19" i="1"/>
  <c r="F18" i="1"/>
  <c r="E17" i="1"/>
  <c r="F16" i="1"/>
  <c r="E16" i="1"/>
  <c r="E15" i="1"/>
  <c r="F14" i="1"/>
  <c r="E13" i="1"/>
  <c r="F13" i="1"/>
  <c r="F12" i="1"/>
  <c r="F11" i="1"/>
  <c r="E10" i="1"/>
  <c r="F9" i="1"/>
  <c r="E9" i="1"/>
  <c r="F8" i="1"/>
  <c r="E7" i="1"/>
  <c r="E6" i="1"/>
  <c r="E24" i="1" l="1"/>
  <c r="F24" i="1"/>
  <c r="E28" i="1"/>
  <c r="E27" i="1" l="1"/>
  <c r="G24" i="1"/>
  <c r="E30" i="1"/>
</calcChain>
</file>

<file path=xl/sharedStrings.xml><?xml version="1.0" encoding="utf-8"?>
<sst xmlns="http://schemas.openxmlformats.org/spreadsheetml/2006/main" count="115" uniqueCount="51">
  <si>
    <t>Cotisation</t>
  </si>
  <si>
    <t>CSG/RDS imposable</t>
  </si>
  <si>
    <t>CSG déductible</t>
  </si>
  <si>
    <t>FNAL &lt; 20 sal</t>
  </si>
  <si>
    <t>Ass veillesse</t>
  </si>
  <si>
    <t>Accident du W</t>
  </si>
  <si>
    <t>Allocation familiale</t>
  </si>
  <si>
    <t>Ass vieillesse</t>
  </si>
  <si>
    <t>Ass maladie</t>
  </si>
  <si>
    <t>Contribution solidarité</t>
  </si>
  <si>
    <t>Chômage TAB</t>
  </si>
  <si>
    <t>Prévoyance cadre</t>
  </si>
  <si>
    <t>FNAS permanents</t>
  </si>
  <si>
    <t>A</t>
  </si>
  <si>
    <t>B</t>
  </si>
  <si>
    <t>A-B</t>
  </si>
  <si>
    <t>A Sur brut total</t>
  </si>
  <si>
    <t>B Sur brut smic 20h sem</t>
  </si>
  <si>
    <t>C Sur dif (brut total - brut smic 20h)</t>
  </si>
  <si>
    <t>Base brut SMIC 20h/sem</t>
  </si>
  <si>
    <t>Salaire brut</t>
  </si>
  <si>
    <t>Salariale</t>
  </si>
  <si>
    <t>Patron</t>
  </si>
  <si>
    <t>PART (en %)</t>
  </si>
  <si>
    <t>Montant cotisations</t>
  </si>
  <si>
    <t>TOTAL</t>
  </si>
  <si>
    <t>LEGENDE</t>
  </si>
  <si>
    <t>Salaire net</t>
  </si>
  <si>
    <t>Salaire chargé</t>
  </si>
  <si>
    <t>Aide de l'état à 65% SMIC 20h/sem</t>
  </si>
  <si>
    <t>Coût employeur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</si>
  <si>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</si>
  <si>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</si>
  <si>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</si>
  <si>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</si>
  <si>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</si>
  <si>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</si>
  <si>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</si>
  <si>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</si>
  <si>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</si>
  <si>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</si>
  <si>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Aide à l'emploi</t>
  </si>
  <si>
    <t>Charges (Sal + pat)</t>
  </si>
  <si>
    <t>Mouvement</t>
  </si>
  <si>
    <t>Décaissement mois</t>
  </si>
  <si>
    <t>Coût cumulé</t>
  </si>
  <si>
    <t>Disponible</t>
  </si>
  <si>
    <t>SCENARIO 1000 € brut soit 820 € net</t>
  </si>
  <si>
    <t>SCENARIO 1250 € brut soit 1025 € net</t>
  </si>
  <si>
    <t>SCENARIO EVOLUTIF DE 820 € NET 0 1435 € NET</t>
  </si>
  <si>
    <t>Solde tréso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</si>
</sst>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0" fontId="0" fillId="0" borderId="1" xfId="0" applyNumberForma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H16" sqref="H16"/>
    </sheetView>
  </sheetViews>
  <sheetFormatPr baseColWidth="10" defaultColWidth="9.140625" defaultRowHeight="15" x14ac:dyDescent="0.25"/>
  <cols>
    <col min="1" max="1" width="34.140625" customWidth="1"/>
    <col min="3" max="4" width="8.7109375" customWidth="1"/>
    <col min="5" max="5" width="9.42578125" style="1" bestFit="1" customWidth="1"/>
    <col min="6" max="6" width="9.140625" style="1"/>
    <col min="8" max="8" width="31.28515625" customWidth="1"/>
  </cols>
  <sheetData>
    <row r="1" spans="1:8" x14ac:dyDescent="0.25">
      <c r="H1" s="3" t="s">
        <v>26</v>
      </c>
    </row>
    <row r="2" spans="1:8" x14ac:dyDescent="0.25">
      <c r="A2" t="s">
        <v>19</v>
      </c>
      <c r="B2">
        <v>816.63</v>
      </c>
      <c r="H2" s="2" t="s">
        <v>16</v>
      </c>
    </row>
    <row r="3" spans="1:8" x14ac:dyDescent="0.25">
      <c r="A3" t="s">
        <v>20</v>
      </c>
      <c r="B3">
        <v>1000</v>
      </c>
      <c r="H3" s="2" t="s">
        <v>17</v>
      </c>
    </row>
    <row r="4" spans="1:8" x14ac:dyDescent="0.25">
      <c r="A4" s="14" t="s">
        <v>0</v>
      </c>
      <c r="B4" s="6"/>
      <c r="C4" s="12" t="s">
        <v>23</v>
      </c>
      <c r="D4" s="12"/>
      <c r="E4" s="13" t="s">
        <v>24</v>
      </c>
      <c r="F4" s="13"/>
      <c r="H4" s="2" t="s">
        <v>18</v>
      </c>
    </row>
    <row r="5" spans="1:8" x14ac:dyDescent="0.25">
      <c r="A5" s="14"/>
      <c r="B5" s="6"/>
      <c r="C5" s="8" t="s">
        <v>21</v>
      </c>
      <c r="D5" s="8" t="s">
        <v>22</v>
      </c>
      <c r="E5" s="7" t="s">
        <v>21</v>
      </c>
      <c r="F5" s="7" t="s">
        <v>22</v>
      </c>
    </row>
    <row r="6" spans="1:8" x14ac:dyDescent="0.25">
      <c r="A6" s="2" t="s">
        <v>1</v>
      </c>
      <c r="B6" s="2" t="s">
        <v>13</v>
      </c>
      <c r="C6" s="5">
        <v>2.9000000000000001E-2</v>
      </c>
      <c r="D6" s="5"/>
      <c r="E6" s="4">
        <f>B3*C6</f>
        <v>29</v>
      </c>
      <c r="F6" s="4"/>
    </row>
    <row r="7" spans="1:8" x14ac:dyDescent="0.25">
      <c r="A7" s="2" t="s">
        <v>2</v>
      </c>
      <c r="B7" s="2" t="s">
        <v>13</v>
      </c>
      <c r="C7" s="5">
        <v>5.0999999999999997E-2</v>
      </c>
      <c r="D7" s="5"/>
      <c r="E7" s="4">
        <f>B3*C7</f>
        <v>51</v>
      </c>
      <c r="F7" s="4"/>
    </row>
    <row r="8" spans="1:8" x14ac:dyDescent="0.25">
      <c r="A8" s="2" t="s">
        <v>3</v>
      </c>
      <c r="B8" s="2" t="s">
        <v>13</v>
      </c>
      <c r="C8" s="5"/>
      <c r="D8" s="5">
        <v>1E-3</v>
      </c>
      <c r="E8" s="4"/>
      <c r="F8" s="4">
        <f>B3*D8</f>
        <v>1</v>
      </c>
    </row>
    <row r="9" spans="1:8" x14ac:dyDescent="0.25">
      <c r="A9" s="2" t="s">
        <v>4</v>
      </c>
      <c r="B9" s="2" t="s">
        <v>14</v>
      </c>
      <c r="C9" s="5">
        <v>6.7500000000000004E-2</v>
      </c>
      <c r="D9" s="5">
        <v>8.4000000000000005E-2</v>
      </c>
      <c r="E9" s="4">
        <f>B2*C9</f>
        <v>55.122525000000003</v>
      </c>
      <c r="F9" s="4">
        <f>B2*D9</f>
        <v>68.596919999999997</v>
      </c>
    </row>
    <row r="10" spans="1:8" x14ac:dyDescent="0.25">
      <c r="A10" s="2" t="s">
        <v>4</v>
      </c>
      <c r="B10" s="2" t="s">
        <v>15</v>
      </c>
      <c r="C10" s="5">
        <v>6.7500000000000004E-2</v>
      </c>
      <c r="D10" s="5"/>
      <c r="E10" s="4">
        <f>(B3-B2)*C10</f>
        <v>12.377475</v>
      </c>
      <c r="F10" s="4"/>
    </row>
    <row r="11" spans="1:8" x14ac:dyDescent="0.25">
      <c r="A11" s="2" t="s">
        <v>5</v>
      </c>
      <c r="B11" s="2" t="s">
        <v>14</v>
      </c>
      <c r="C11" s="5"/>
      <c r="D11" s="5">
        <v>1.7000000000000001E-2</v>
      </c>
      <c r="E11" s="4"/>
      <c r="F11" s="4">
        <f>B2*D11</f>
        <v>13.882710000000001</v>
      </c>
    </row>
    <row r="12" spans="1:8" x14ac:dyDescent="0.25">
      <c r="A12" s="2" t="s">
        <v>6</v>
      </c>
      <c r="B12" s="2" t="s">
        <v>14</v>
      </c>
      <c r="C12" s="5"/>
      <c r="D12" s="5">
        <v>5.3999999999999999E-2</v>
      </c>
      <c r="E12" s="4"/>
      <c r="F12" s="4">
        <f>B2*D12</f>
        <v>44.098019999999998</v>
      </c>
    </row>
    <row r="13" spans="1:8" x14ac:dyDescent="0.25">
      <c r="A13" s="2" t="s">
        <v>7</v>
      </c>
      <c r="B13" s="2" t="s">
        <v>14</v>
      </c>
      <c r="C13" s="5">
        <v>1E-3</v>
      </c>
      <c r="D13" s="5">
        <v>1.6E-2</v>
      </c>
      <c r="E13" s="4">
        <f>B2*C13</f>
        <v>0.81662999999999997</v>
      </c>
      <c r="F13" s="4">
        <f>B2*D13</f>
        <v>13.066079999999999</v>
      </c>
    </row>
    <row r="14" spans="1:8" x14ac:dyDescent="0.25">
      <c r="A14" s="2" t="s">
        <v>5</v>
      </c>
      <c r="B14" s="2" t="s">
        <v>15</v>
      </c>
      <c r="C14" s="5"/>
      <c r="D14" s="5">
        <v>1.7000000000000001E-2</v>
      </c>
      <c r="E14" s="4"/>
      <c r="F14" s="4">
        <f>(B3-B2)*D14</f>
        <v>3.1172900000000001</v>
      </c>
    </row>
    <row r="15" spans="1:8" x14ac:dyDescent="0.25">
      <c r="A15" s="2" t="s">
        <v>7</v>
      </c>
      <c r="B15" s="2" t="s">
        <v>15</v>
      </c>
      <c r="C15" s="5">
        <v>1E-3</v>
      </c>
      <c r="D15" s="5"/>
      <c r="E15" s="4">
        <f>(B3-B2)*C15</f>
        <v>0.18337000000000001</v>
      </c>
      <c r="F15" s="4"/>
    </row>
    <row r="16" spans="1:8" x14ac:dyDescent="0.25">
      <c r="A16" s="2" t="s">
        <v>8</v>
      </c>
      <c r="B16" s="2" t="s">
        <v>14</v>
      </c>
      <c r="C16" s="5">
        <v>7.4999999999999997E-3</v>
      </c>
      <c r="D16" s="5">
        <v>0.128</v>
      </c>
      <c r="E16" s="4">
        <f>B2*C16</f>
        <v>6.1247249999999998</v>
      </c>
      <c r="F16" s="4">
        <f>B2*D16</f>
        <v>104.52864</v>
      </c>
    </row>
    <row r="17" spans="1:7" x14ac:dyDescent="0.25">
      <c r="A17" s="2" t="s">
        <v>8</v>
      </c>
      <c r="B17" s="2" t="s">
        <v>15</v>
      </c>
      <c r="C17" s="5">
        <v>7.4999999999999997E-3</v>
      </c>
      <c r="D17" s="5"/>
      <c r="E17" s="4">
        <f>(B3-B2)*C17</f>
        <v>1.375275</v>
      </c>
      <c r="F17" s="4"/>
    </row>
    <row r="18" spans="1:7" x14ac:dyDescent="0.25">
      <c r="A18" s="2" t="s">
        <v>9</v>
      </c>
      <c r="B18" s="2" t="s">
        <v>14</v>
      </c>
      <c r="C18" s="5"/>
      <c r="D18" s="5">
        <v>3.0000000000000001E-3</v>
      </c>
      <c r="E18" s="4"/>
      <c r="F18" s="4">
        <f>B2*D18</f>
        <v>2.4498899999999999</v>
      </c>
    </row>
    <row r="19" spans="1:7" x14ac:dyDescent="0.25">
      <c r="A19" s="2" t="s">
        <v>9</v>
      </c>
      <c r="B19" s="2" t="s">
        <v>15</v>
      </c>
      <c r="C19" s="5"/>
      <c r="D19" s="5">
        <v>3.0000000000000001E-3</v>
      </c>
      <c r="E19" s="4"/>
      <c r="F19" s="4">
        <f>(B3-B2)*D19</f>
        <v>0.55010999999999999</v>
      </c>
    </row>
    <row r="20" spans="1:7" x14ac:dyDescent="0.25">
      <c r="A20" s="2" t="s">
        <v>10</v>
      </c>
      <c r="B20" s="2" t="s">
        <v>13</v>
      </c>
      <c r="C20" s="5">
        <v>2.4E-2</v>
      </c>
      <c r="D20" s="5">
        <v>0.04</v>
      </c>
      <c r="E20" s="4">
        <f>B3*C20</f>
        <v>24</v>
      </c>
      <c r="F20" s="4">
        <f>B3*D20</f>
        <v>40</v>
      </c>
    </row>
    <row r="21" spans="1:7" x14ac:dyDescent="0.25">
      <c r="A21" s="2" t="s">
        <v>11</v>
      </c>
      <c r="B21" s="2" t="s">
        <v>13</v>
      </c>
      <c r="C21" s="5"/>
      <c r="D21" s="5">
        <v>8.0999999999999996E-3</v>
      </c>
      <c r="E21" s="4"/>
      <c r="F21" s="4">
        <f>B3*D21</f>
        <v>8.1</v>
      </c>
    </row>
    <row r="22" spans="1:7" x14ac:dyDescent="0.25">
      <c r="A22" s="2" t="s">
        <v>11</v>
      </c>
      <c r="B22" s="2" t="s">
        <v>13</v>
      </c>
      <c r="C22" s="5"/>
      <c r="D22" s="5">
        <v>1.21E-2</v>
      </c>
      <c r="E22" s="4"/>
      <c r="F22" s="4">
        <f>B3*D22</f>
        <v>12.1</v>
      </c>
    </row>
    <row r="23" spans="1:7" x14ac:dyDescent="0.25">
      <c r="A23" s="2" t="s">
        <v>12</v>
      </c>
      <c r="B23" s="2" t="s">
        <v>13</v>
      </c>
      <c r="C23" s="5"/>
      <c r="D23" s="5">
        <v>1.2500000000000001E-2</v>
      </c>
      <c r="E23" s="4"/>
      <c r="F23" s="4">
        <f>B3*D23</f>
        <v>12.5</v>
      </c>
    </row>
    <row r="24" spans="1:7" x14ac:dyDescent="0.25">
      <c r="A24" s="6" t="s">
        <v>25</v>
      </c>
      <c r="B24" s="6"/>
      <c r="C24" s="6"/>
      <c r="D24" s="6"/>
      <c r="E24" s="7">
        <f>SUM(E6:E23)</f>
        <v>180</v>
      </c>
      <c r="F24" s="7">
        <f>SUM(F6:F23)</f>
        <v>323.98966000000007</v>
      </c>
      <c r="G24" s="1">
        <f>E24+F24</f>
        <v>503.98966000000007</v>
      </c>
    </row>
    <row r="26" spans="1:7" x14ac:dyDescent="0.25">
      <c r="A26" s="2" t="s">
        <v>20</v>
      </c>
      <c r="B26" s="2"/>
      <c r="C26" s="2"/>
      <c r="D26" s="2"/>
      <c r="E26" s="4">
        <f>B3</f>
        <v>1000</v>
      </c>
    </row>
    <row r="27" spans="1:7" x14ac:dyDescent="0.25">
      <c r="A27" s="2" t="s">
        <v>27</v>
      </c>
      <c r="B27" s="2"/>
      <c r="C27" s="2"/>
      <c r="D27" s="2"/>
      <c r="E27" s="4">
        <f>E26-E24</f>
        <v>820</v>
      </c>
    </row>
    <row r="28" spans="1:7" x14ac:dyDescent="0.25">
      <c r="A28" s="2" t="s">
        <v>28</v>
      </c>
      <c r="B28" s="2"/>
      <c r="C28" s="2"/>
      <c r="D28" s="2"/>
      <c r="E28" s="4">
        <f>E26+F24</f>
        <v>1323.9896600000002</v>
      </c>
    </row>
    <row r="29" spans="1:7" x14ac:dyDescent="0.25">
      <c r="A29" s="2" t="s">
        <v>29</v>
      </c>
      <c r="B29" s="2"/>
      <c r="C29" s="2"/>
      <c r="D29" s="2"/>
      <c r="E29" s="4">
        <f>B2*65%</f>
        <v>530.80950000000007</v>
      </c>
    </row>
    <row r="30" spans="1:7" x14ac:dyDescent="0.25">
      <c r="A30" s="2" t="s">
        <v>30</v>
      </c>
      <c r="B30" s="2"/>
      <c r="C30" s="2"/>
      <c r="D30" s="2"/>
      <c r="E30" s="4">
        <f>E28-E29</f>
        <v>793.18016000000011</v>
      </c>
    </row>
  </sheetData>
  <mergeCells count="3">
    <mergeCell ref="C4:D4"/>
    <mergeCell ref="E4:F4"/>
    <mergeCell ref="A4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7" workbookViewId="0">
      <selection activeCell="N20" sqref="N20"/>
    </sheetView>
  </sheetViews>
  <sheetFormatPr baseColWidth="10" defaultColWidth="9.140625" defaultRowHeight="15" x14ac:dyDescent="0.25"/>
  <cols>
    <col min="1" max="1" width="18" customWidth="1"/>
    <col min="2" max="12" width="10.7109375" customWidth="1"/>
  </cols>
  <sheetData>
    <row r="1" spans="1:12" ht="21" x14ac:dyDescent="0.35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2" t="s">
        <v>43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10" t="s">
        <v>25</v>
      </c>
    </row>
    <row r="3" spans="1:12" x14ac:dyDescent="0.25">
      <c r="A3" s="2" t="s">
        <v>27</v>
      </c>
      <c r="B3" s="4">
        <v>820</v>
      </c>
      <c r="C3" s="4">
        <v>820</v>
      </c>
      <c r="D3" s="4">
        <v>820</v>
      </c>
      <c r="E3" s="4">
        <v>820</v>
      </c>
      <c r="F3" s="4">
        <v>820</v>
      </c>
      <c r="G3" s="4">
        <v>820</v>
      </c>
      <c r="H3" s="4">
        <v>820</v>
      </c>
      <c r="I3" s="4">
        <v>820</v>
      </c>
      <c r="J3" s="4">
        <v>820</v>
      </c>
      <c r="K3" s="4"/>
      <c r="L3" s="4">
        <f>SUM(B3:K3)</f>
        <v>7380</v>
      </c>
    </row>
    <row r="4" spans="1:12" x14ac:dyDescent="0.25">
      <c r="A4" s="2" t="s">
        <v>41</v>
      </c>
      <c r="B4" s="4"/>
      <c r="C4" s="4">
        <v>-530</v>
      </c>
      <c r="D4" s="4">
        <v>-530</v>
      </c>
      <c r="E4" s="4">
        <v>-530</v>
      </c>
      <c r="F4" s="4">
        <v>-530</v>
      </c>
      <c r="G4" s="4">
        <v>-530</v>
      </c>
      <c r="H4" s="4">
        <v>-530</v>
      </c>
      <c r="I4" s="4">
        <v>-530</v>
      </c>
      <c r="J4" s="4">
        <v>-530</v>
      </c>
      <c r="K4" s="4"/>
      <c r="L4" s="4">
        <f>SUM(B4:K4)</f>
        <v>-4240</v>
      </c>
    </row>
    <row r="5" spans="1:12" x14ac:dyDescent="0.25">
      <c r="A5" s="2" t="s">
        <v>42</v>
      </c>
      <c r="B5" s="4"/>
      <c r="C5" s="4"/>
      <c r="D5" s="4"/>
      <c r="E5" s="4">
        <v>1512</v>
      </c>
      <c r="F5" s="4"/>
      <c r="G5" s="4"/>
      <c r="H5" s="4">
        <v>1512</v>
      </c>
      <c r="I5" s="4"/>
      <c r="J5" s="4"/>
      <c r="K5" s="4">
        <v>1512</v>
      </c>
      <c r="L5" s="4">
        <f>SUM(B5:K5)</f>
        <v>4536</v>
      </c>
    </row>
    <row r="6" spans="1:12" x14ac:dyDescent="0.25">
      <c r="A6" s="2" t="s">
        <v>44</v>
      </c>
      <c r="B6" s="4">
        <f t="shared" ref="B6:K6" si="0">SUM(B3:B5)</f>
        <v>820</v>
      </c>
      <c r="C6" s="4">
        <f t="shared" si="0"/>
        <v>290</v>
      </c>
      <c r="D6" s="4">
        <f t="shared" si="0"/>
        <v>290</v>
      </c>
      <c r="E6" s="4">
        <f t="shared" si="0"/>
        <v>1802</v>
      </c>
      <c r="F6" s="4">
        <f t="shared" si="0"/>
        <v>290</v>
      </c>
      <c r="G6" s="4">
        <f t="shared" si="0"/>
        <v>290</v>
      </c>
      <c r="H6" s="4">
        <f t="shared" si="0"/>
        <v>1802</v>
      </c>
      <c r="I6" s="4">
        <f t="shared" si="0"/>
        <v>290</v>
      </c>
      <c r="J6" s="4">
        <f t="shared" si="0"/>
        <v>290</v>
      </c>
      <c r="K6" s="4">
        <f t="shared" si="0"/>
        <v>1512</v>
      </c>
      <c r="L6" s="4">
        <f>SUM(B6:K6)</f>
        <v>7676</v>
      </c>
    </row>
    <row r="7" spans="1:12" x14ac:dyDescent="0.25">
      <c r="A7" s="2" t="s">
        <v>45</v>
      </c>
      <c r="B7" s="4">
        <f>B6</f>
        <v>820</v>
      </c>
      <c r="C7" s="4">
        <f>B7+C6</f>
        <v>1110</v>
      </c>
      <c r="D7" s="4">
        <f>C7+D6</f>
        <v>1400</v>
      </c>
      <c r="E7" s="4">
        <f t="shared" ref="E7:K7" si="1">D7+E6</f>
        <v>3202</v>
      </c>
      <c r="F7" s="4">
        <f t="shared" si="1"/>
        <v>3492</v>
      </c>
      <c r="G7" s="4">
        <f t="shared" si="1"/>
        <v>3782</v>
      </c>
      <c r="H7" s="4">
        <f t="shared" si="1"/>
        <v>5584</v>
      </c>
      <c r="I7" s="4">
        <f t="shared" si="1"/>
        <v>5874</v>
      </c>
      <c r="J7" s="4">
        <f t="shared" si="1"/>
        <v>6164</v>
      </c>
      <c r="K7" s="4">
        <f t="shared" si="1"/>
        <v>7676</v>
      </c>
      <c r="L7" s="2"/>
    </row>
    <row r="8" spans="1:12" x14ac:dyDescent="0.25">
      <c r="A8" s="11" t="s">
        <v>46</v>
      </c>
      <c r="B8" s="4">
        <v>5600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11" t="s">
        <v>50</v>
      </c>
      <c r="B9" s="4">
        <f>B8-B6</f>
        <v>4780</v>
      </c>
      <c r="C9" s="4">
        <f>B9-C6</f>
        <v>4490</v>
      </c>
      <c r="D9" s="4">
        <f t="shared" ref="D9:K9" si="2">C9-D6</f>
        <v>4200</v>
      </c>
      <c r="E9" s="4">
        <f t="shared" si="2"/>
        <v>2398</v>
      </c>
      <c r="F9" s="4">
        <f t="shared" si="2"/>
        <v>2108</v>
      </c>
      <c r="G9" s="4">
        <f t="shared" si="2"/>
        <v>1818</v>
      </c>
      <c r="H9" s="4">
        <f t="shared" si="2"/>
        <v>16</v>
      </c>
      <c r="I9" s="4">
        <f t="shared" si="2"/>
        <v>-274</v>
      </c>
      <c r="J9" s="4">
        <f t="shared" si="2"/>
        <v>-564</v>
      </c>
      <c r="K9" s="4">
        <f t="shared" si="2"/>
        <v>-2076</v>
      </c>
      <c r="L9" s="4"/>
    </row>
    <row r="11" spans="1:12" ht="21" x14ac:dyDescent="0.35">
      <c r="A11" s="16" t="s">
        <v>48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spans="1:12" x14ac:dyDescent="0.25">
      <c r="A12" s="2" t="s">
        <v>43</v>
      </c>
      <c r="B12" s="9" t="s">
        <v>31</v>
      </c>
      <c r="C12" s="9" t="s">
        <v>32</v>
      </c>
      <c r="D12" s="9" t="s">
        <v>33</v>
      </c>
      <c r="E12" s="9" t="s">
        <v>34</v>
      </c>
      <c r="F12" s="9" t="s">
        <v>35</v>
      </c>
      <c r="G12" s="9" t="s">
        <v>36</v>
      </c>
      <c r="H12" s="9" t="s">
        <v>37</v>
      </c>
      <c r="I12" s="9" t="s">
        <v>38</v>
      </c>
      <c r="J12" s="9" t="s">
        <v>39</v>
      </c>
      <c r="K12" s="9" t="s">
        <v>40</v>
      </c>
      <c r="L12" s="10" t="s">
        <v>25</v>
      </c>
    </row>
    <row r="13" spans="1:12" x14ac:dyDescent="0.25">
      <c r="A13" s="2" t="s">
        <v>27</v>
      </c>
      <c r="B13" s="4">
        <v>1025</v>
      </c>
      <c r="C13" s="4">
        <v>1025</v>
      </c>
      <c r="D13" s="4">
        <v>1025</v>
      </c>
      <c r="E13" s="4">
        <v>1025</v>
      </c>
      <c r="F13" s="4">
        <v>1025</v>
      </c>
      <c r="G13" s="4">
        <v>1025</v>
      </c>
      <c r="H13" s="4">
        <v>1025</v>
      </c>
      <c r="I13" s="4">
        <v>1025</v>
      </c>
      <c r="J13" s="4">
        <v>1025</v>
      </c>
      <c r="K13" s="4"/>
      <c r="L13" s="4">
        <f>SUM(B13:K13)</f>
        <v>9225</v>
      </c>
    </row>
    <row r="14" spans="1:12" x14ac:dyDescent="0.25">
      <c r="A14" s="2" t="s">
        <v>41</v>
      </c>
      <c r="B14" s="4"/>
      <c r="C14" s="4">
        <v>-530</v>
      </c>
      <c r="D14" s="4">
        <v>-530</v>
      </c>
      <c r="E14" s="4">
        <v>-530</v>
      </c>
      <c r="F14" s="4">
        <v>-530</v>
      </c>
      <c r="G14" s="4">
        <v>-530</v>
      </c>
      <c r="H14" s="4">
        <v>-530</v>
      </c>
      <c r="I14" s="4">
        <v>-530</v>
      </c>
      <c r="J14" s="4">
        <v>-530</v>
      </c>
      <c r="K14" s="4"/>
      <c r="L14" s="4">
        <f>SUM(B14:K14)</f>
        <v>-4240</v>
      </c>
    </row>
    <row r="15" spans="1:12" x14ac:dyDescent="0.25">
      <c r="A15" s="2" t="s">
        <v>42</v>
      </c>
      <c r="B15" s="4"/>
      <c r="C15" s="4"/>
      <c r="D15" s="4"/>
      <c r="E15" s="4">
        <v>1717.23</v>
      </c>
      <c r="F15" s="4"/>
      <c r="G15" s="4"/>
      <c r="H15" s="4">
        <v>1717.23</v>
      </c>
      <c r="I15" s="4"/>
      <c r="J15" s="4"/>
      <c r="K15" s="4">
        <v>1717.23</v>
      </c>
      <c r="L15" s="4">
        <f>SUM(B15:K15)</f>
        <v>5151.6900000000005</v>
      </c>
    </row>
    <row r="16" spans="1:12" x14ac:dyDescent="0.25">
      <c r="A16" s="2" t="s">
        <v>44</v>
      </c>
      <c r="B16" s="4">
        <f t="shared" ref="B16:K16" si="3">SUM(B13:B15)</f>
        <v>1025</v>
      </c>
      <c r="C16" s="4">
        <f t="shared" si="3"/>
        <v>495</v>
      </c>
      <c r="D16" s="4">
        <f t="shared" si="3"/>
        <v>495</v>
      </c>
      <c r="E16" s="4">
        <f t="shared" si="3"/>
        <v>2212.23</v>
      </c>
      <c r="F16" s="4">
        <f t="shared" si="3"/>
        <v>495</v>
      </c>
      <c r="G16" s="4">
        <f t="shared" si="3"/>
        <v>495</v>
      </c>
      <c r="H16" s="4">
        <f t="shared" si="3"/>
        <v>2212.23</v>
      </c>
      <c r="I16" s="4">
        <f t="shared" si="3"/>
        <v>495</v>
      </c>
      <c r="J16" s="4">
        <f t="shared" si="3"/>
        <v>495</v>
      </c>
      <c r="K16" s="4">
        <f t="shared" si="3"/>
        <v>1717.23</v>
      </c>
      <c r="L16" s="4">
        <f>SUM(B16:K16)</f>
        <v>10136.689999999999</v>
      </c>
    </row>
    <row r="17" spans="1:12" x14ac:dyDescent="0.25">
      <c r="A17" s="2" t="s">
        <v>45</v>
      </c>
      <c r="B17" s="4">
        <f>B16</f>
        <v>1025</v>
      </c>
      <c r="C17" s="4">
        <f>B17+C16</f>
        <v>1520</v>
      </c>
      <c r="D17" s="4">
        <f>C17+D16</f>
        <v>2015</v>
      </c>
      <c r="E17" s="4">
        <f t="shared" ref="E17" si="4">D17+E16</f>
        <v>4227.2299999999996</v>
      </c>
      <c r="F17" s="4">
        <f t="shared" ref="F17" si="5">E17+F16</f>
        <v>4722.2299999999996</v>
      </c>
      <c r="G17" s="4">
        <f t="shared" ref="G17" si="6">F17+G16</f>
        <v>5217.2299999999996</v>
      </c>
      <c r="H17" s="4">
        <f t="shared" ref="H17" si="7">G17+H16</f>
        <v>7429.4599999999991</v>
      </c>
      <c r="I17" s="4">
        <f t="shared" ref="I17" si="8">H17+I16</f>
        <v>7924.4599999999991</v>
      </c>
      <c r="J17" s="4">
        <f t="shared" ref="J17" si="9">I17+J16</f>
        <v>8419.4599999999991</v>
      </c>
      <c r="K17" s="4">
        <f t="shared" ref="K17" si="10">J17+K16</f>
        <v>10136.689999999999</v>
      </c>
      <c r="L17" s="2"/>
    </row>
    <row r="18" spans="1:12" x14ac:dyDescent="0.25">
      <c r="A18" s="11" t="s">
        <v>46</v>
      </c>
      <c r="B18" s="4">
        <v>5600</v>
      </c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11" t="s">
        <v>50</v>
      </c>
      <c r="B19" s="4">
        <f>B18-B16</f>
        <v>4575</v>
      </c>
      <c r="C19" s="4">
        <f>B19-C16</f>
        <v>4080</v>
      </c>
      <c r="D19" s="4">
        <f t="shared" ref="D19:K19" si="11">C19-D16</f>
        <v>3585</v>
      </c>
      <c r="E19" s="4">
        <f t="shared" si="11"/>
        <v>1372.77</v>
      </c>
      <c r="F19" s="4">
        <f t="shared" si="11"/>
        <v>877.77</v>
      </c>
      <c r="G19" s="4">
        <f t="shared" si="11"/>
        <v>382.77</v>
      </c>
      <c r="H19" s="4">
        <f t="shared" si="11"/>
        <v>-1829.46</v>
      </c>
      <c r="I19" s="4">
        <f t="shared" si="11"/>
        <v>-2324.46</v>
      </c>
      <c r="J19" s="4">
        <f t="shared" si="11"/>
        <v>-2819.46</v>
      </c>
      <c r="K19" s="4">
        <f t="shared" si="11"/>
        <v>-4536.6900000000005</v>
      </c>
      <c r="L19" s="4"/>
    </row>
    <row r="21" spans="1:12" ht="21" x14ac:dyDescent="0.35">
      <c r="A21" s="16" t="s">
        <v>49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spans="1:12" x14ac:dyDescent="0.25">
      <c r="A22" s="2" t="s">
        <v>43</v>
      </c>
      <c r="B22" s="9" t="s">
        <v>31</v>
      </c>
      <c r="C22" s="9" t="s">
        <v>32</v>
      </c>
      <c r="D22" s="9" t="s">
        <v>33</v>
      </c>
      <c r="E22" s="9" t="s">
        <v>34</v>
      </c>
      <c r="F22" s="9" t="s">
        <v>35</v>
      </c>
      <c r="G22" s="9" t="s">
        <v>36</v>
      </c>
      <c r="H22" s="9" t="s">
        <v>37</v>
      </c>
      <c r="I22" s="9" t="s">
        <v>38</v>
      </c>
      <c r="J22" s="9" t="s">
        <v>39</v>
      </c>
      <c r="K22" s="9" t="s">
        <v>40</v>
      </c>
      <c r="L22" s="10" t="s">
        <v>25</v>
      </c>
    </row>
    <row r="23" spans="1:12" x14ac:dyDescent="0.25">
      <c r="A23" s="2" t="s">
        <v>27</v>
      </c>
      <c r="B23" s="4">
        <v>820</v>
      </c>
      <c r="C23" s="4">
        <v>820</v>
      </c>
      <c r="D23" s="4">
        <v>820</v>
      </c>
      <c r="E23" s="4">
        <v>1025</v>
      </c>
      <c r="F23" s="4">
        <v>1025</v>
      </c>
      <c r="G23" s="4">
        <v>1025</v>
      </c>
      <c r="H23" s="4">
        <v>1435</v>
      </c>
      <c r="I23" s="4">
        <v>1435</v>
      </c>
      <c r="J23" s="4">
        <v>1435</v>
      </c>
      <c r="K23" s="4"/>
      <c r="L23" s="4">
        <f>SUM(B23:K23)</f>
        <v>9840</v>
      </c>
    </row>
    <row r="24" spans="1:12" x14ac:dyDescent="0.25">
      <c r="A24" s="2" t="s">
        <v>41</v>
      </c>
      <c r="B24" s="4"/>
      <c r="C24" s="4">
        <v>-530</v>
      </c>
      <c r="D24" s="4">
        <v>-530</v>
      </c>
      <c r="E24" s="4">
        <v>-530</v>
      </c>
      <c r="F24" s="4">
        <v>-530</v>
      </c>
      <c r="G24" s="4">
        <v>-530</v>
      </c>
      <c r="H24" s="4">
        <v>-530</v>
      </c>
      <c r="I24" s="4">
        <v>-530</v>
      </c>
      <c r="J24" s="4">
        <v>-530</v>
      </c>
      <c r="K24" s="4"/>
      <c r="L24" s="4">
        <f>SUM(B24:K24)</f>
        <v>-4240</v>
      </c>
    </row>
    <row r="25" spans="1:12" x14ac:dyDescent="0.25">
      <c r="A25" s="2" t="s">
        <v>42</v>
      </c>
      <c r="B25" s="4"/>
      <c r="C25" s="4"/>
      <c r="D25" s="4"/>
      <c r="E25" s="4">
        <v>1512</v>
      </c>
      <c r="F25" s="4"/>
      <c r="G25" s="4"/>
      <c r="H25" s="4">
        <v>1717.23</v>
      </c>
      <c r="I25" s="4"/>
      <c r="J25" s="4"/>
      <c r="K25" s="4">
        <v>2127.7800000000002</v>
      </c>
      <c r="L25" s="4">
        <f>SUM(B25:K25)</f>
        <v>5357.01</v>
      </c>
    </row>
    <row r="26" spans="1:12" x14ac:dyDescent="0.25">
      <c r="A26" s="2" t="s">
        <v>44</v>
      </c>
      <c r="B26" s="4">
        <f t="shared" ref="B26:K26" si="12">SUM(B23:B25)</f>
        <v>820</v>
      </c>
      <c r="C26" s="4">
        <f t="shared" si="12"/>
        <v>290</v>
      </c>
      <c r="D26" s="4">
        <f t="shared" si="12"/>
        <v>290</v>
      </c>
      <c r="E26" s="4">
        <f t="shared" si="12"/>
        <v>2007</v>
      </c>
      <c r="F26" s="4">
        <f t="shared" si="12"/>
        <v>495</v>
      </c>
      <c r="G26" s="4">
        <f t="shared" si="12"/>
        <v>495</v>
      </c>
      <c r="H26" s="4">
        <f t="shared" si="12"/>
        <v>2622.23</v>
      </c>
      <c r="I26" s="4">
        <f t="shared" si="12"/>
        <v>905</v>
      </c>
      <c r="J26" s="4">
        <f t="shared" si="12"/>
        <v>905</v>
      </c>
      <c r="K26" s="4">
        <f t="shared" si="12"/>
        <v>2127.7800000000002</v>
      </c>
      <c r="L26" s="4">
        <f>SUM(B26:K26)</f>
        <v>10957.01</v>
      </c>
    </row>
    <row r="27" spans="1:12" x14ac:dyDescent="0.25">
      <c r="A27" s="2" t="s">
        <v>45</v>
      </c>
      <c r="B27" s="4">
        <f>B26</f>
        <v>820</v>
      </c>
      <c r="C27" s="4">
        <f>B27+C26</f>
        <v>1110</v>
      </c>
      <c r="D27" s="4">
        <f>C27+D26</f>
        <v>1400</v>
      </c>
      <c r="E27" s="4">
        <f t="shared" ref="E27" si="13">D27+E26</f>
        <v>3407</v>
      </c>
      <c r="F27" s="4">
        <f t="shared" ref="F27" si="14">E27+F26</f>
        <v>3902</v>
      </c>
      <c r="G27" s="4">
        <f t="shared" ref="G27" si="15">F27+G26</f>
        <v>4397</v>
      </c>
      <c r="H27" s="4">
        <f t="shared" ref="H27" si="16">G27+H26</f>
        <v>7019.23</v>
      </c>
      <c r="I27" s="4">
        <f t="shared" ref="I27" si="17">H27+I26</f>
        <v>7924.23</v>
      </c>
      <c r="J27" s="4">
        <f t="shared" ref="J27" si="18">I27+J26</f>
        <v>8829.23</v>
      </c>
      <c r="K27" s="4">
        <f t="shared" ref="K27" si="19">J27+K26</f>
        <v>10957.01</v>
      </c>
      <c r="L27" s="2"/>
    </row>
    <row r="28" spans="1:12" x14ac:dyDescent="0.25">
      <c r="A28" s="11" t="s">
        <v>46</v>
      </c>
      <c r="B28" s="4">
        <v>5600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11" t="s">
        <v>50</v>
      </c>
      <c r="B29" s="4">
        <f>B28-B26</f>
        <v>4780</v>
      </c>
      <c r="C29" s="4">
        <f>B29-C26</f>
        <v>4490</v>
      </c>
      <c r="D29" s="4">
        <f t="shared" ref="D29:K29" si="20">C29-D26</f>
        <v>4200</v>
      </c>
      <c r="E29" s="4">
        <f t="shared" si="20"/>
        <v>2193</v>
      </c>
      <c r="F29" s="4">
        <f t="shared" si="20"/>
        <v>1698</v>
      </c>
      <c r="G29" s="4">
        <f t="shared" si="20"/>
        <v>1203</v>
      </c>
      <c r="H29" s="4">
        <f t="shared" si="20"/>
        <v>-1419.23</v>
      </c>
      <c r="I29" s="4">
        <f t="shared" si="20"/>
        <v>-2324.23</v>
      </c>
      <c r="J29" s="4">
        <f t="shared" si="20"/>
        <v>-3229.23</v>
      </c>
      <c r="K29" s="4">
        <f t="shared" si="20"/>
        <v>-5357.01</v>
      </c>
      <c r="L29" s="4"/>
    </row>
  </sheetData>
  <mergeCells count="3">
    <mergeCell ref="A1:L1"/>
    <mergeCell ref="A11:L11"/>
    <mergeCell ref="A21:L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cout</vt:lpstr>
      <vt:lpstr>scénar tréso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2013-12-10T14:39:25Z</dcterms:modified>
</cp:coreProperties>
</file>